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9040" windowHeight="15840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5" l="1"/>
  <c r="G36" i="5"/>
  <c r="G33" i="5"/>
  <c r="G17" i="5" l="1"/>
  <c r="I13" i="5" l="1"/>
  <c r="I17" i="5"/>
  <c r="I28" i="5"/>
  <c r="I30" i="5"/>
  <c r="I31" i="5"/>
  <c r="I32" i="5"/>
  <c r="I33" i="5"/>
  <c r="I35" i="5"/>
  <c r="I36" i="5"/>
  <c r="I55" i="5"/>
  <c r="I57" i="5"/>
  <c r="I58" i="5"/>
  <c r="I59" i="5"/>
  <c r="I60" i="5"/>
  <c r="I61" i="5"/>
  <c r="I62" i="5"/>
  <c r="I68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11" i="5"/>
  <c r="H13" i="5"/>
  <c r="H17" i="5"/>
  <c r="H28" i="5"/>
  <c r="H30" i="5"/>
  <c r="H31" i="5"/>
  <c r="H32" i="5"/>
  <c r="H33" i="5"/>
  <c r="H35" i="5"/>
  <c r="H36" i="5"/>
  <c r="H55" i="5"/>
  <c r="H57" i="5"/>
  <c r="H58" i="5"/>
  <c r="H59" i="5"/>
  <c r="H60" i="5"/>
  <c r="H61" i="5"/>
  <c r="H62" i="5"/>
  <c r="H68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11" i="5"/>
  <c r="E60" i="5" l="1"/>
  <c r="E71" i="5"/>
  <c r="E70" i="5" s="1"/>
  <c r="F33" i="5"/>
  <c r="E33" i="5"/>
  <c r="G12" i="5"/>
  <c r="F12" i="5"/>
  <c r="E12" i="5"/>
  <c r="I12" i="5" l="1"/>
  <c r="H12" i="5"/>
  <c r="C87" i="1"/>
  <c r="C86" i="1" s="1"/>
  <c r="D45" i="1"/>
  <c r="F29" i="4"/>
  <c r="F31" i="4"/>
  <c r="F32" i="4"/>
  <c r="F33" i="4"/>
  <c r="F35" i="4"/>
  <c r="F36" i="4"/>
  <c r="F37" i="4"/>
  <c r="F39" i="4"/>
  <c r="F40" i="4"/>
  <c r="F41" i="4"/>
  <c r="F42" i="4"/>
  <c r="F44" i="4"/>
  <c r="F45" i="4"/>
  <c r="F46" i="4"/>
  <c r="D34" i="4"/>
  <c r="F34" i="4" s="1"/>
  <c r="C30" i="4"/>
  <c r="C34" i="4"/>
  <c r="C36" i="4"/>
  <c r="C38" i="4"/>
  <c r="C41" i="4"/>
  <c r="C43" i="4"/>
  <c r="F43" i="4" s="1"/>
  <c r="B36" i="4"/>
  <c r="B34" i="4"/>
  <c r="F6" i="4"/>
  <c r="F8" i="4"/>
  <c r="F9" i="4"/>
  <c r="F10" i="4"/>
  <c r="F12" i="4"/>
  <c r="F14" i="4"/>
  <c r="F15" i="4"/>
  <c r="F16" i="4"/>
  <c r="F17" i="4"/>
  <c r="F19" i="4"/>
  <c r="F21" i="4"/>
  <c r="F22" i="4"/>
  <c r="F23" i="4"/>
  <c r="D20" i="4"/>
  <c r="F20" i="4" s="1"/>
  <c r="D15" i="4"/>
  <c r="D13" i="4"/>
  <c r="F13" i="4" s="1"/>
  <c r="D11" i="4"/>
  <c r="C21" i="1"/>
  <c r="C7" i="4"/>
  <c r="C11" i="4"/>
  <c r="F11" i="4" s="1"/>
  <c r="C13" i="4"/>
  <c r="C15" i="4"/>
  <c r="C18" i="4"/>
  <c r="F18" i="4" s="1"/>
  <c r="C20" i="4"/>
  <c r="B20" i="4"/>
  <c r="B15" i="4"/>
  <c r="B13" i="4"/>
  <c r="B11" i="4"/>
  <c r="B7" i="4"/>
  <c r="C28" i="4" l="1"/>
  <c r="B5" i="4"/>
  <c r="C5" i="4"/>
  <c r="D86" i="1" l="1"/>
  <c r="D87" i="1"/>
  <c r="F87" i="1" s="1"/>
  <c r="D88" i="1"/>
  <c r="F88" i="1" s="1"/>
  <c r="D92" i="1"/>
  <c r="D94" i="1"/>
  <c r="F94" i="1" s="1"/>
  <c r="D95" i="1"/>
  <c r="F95" i="1" s="1"/>
  <c r="D79" i="1"/>
  <c r="F79" i="1" s="1"/>
  <c r="D80" i="1"/>
  <c r="F80" i="1" s="1"/>
  <c r="D76" i="1"/>
  <c r="F76" i="1" s="1"/>
  <c r="D77" i="1"/>
  <c r="F77" i="1" s="1"/>
  <c r="D69" i="1"/>
  <c r="E74" i="1"/>
  <c r="E71" i="1"/>
  <c r="D67" i="1"/>
  <c r="F67" i="1" s="1"/>
  <c r="D57" i="1"/>
  <c r="F57" i="1" s="1"/>
  <c r="D50" i="1"/>
  <c r="F50" i="1" s="1"/>
  <c r="D46" i="1"/>
  <c r="F46" i="1" s="1"/>
  <c r="D38" i="1"/>
  <c r="D39" i="1"/>
  <c r="F39" i="1" s="1"/>
  <c r="D41" i="1"/>
  <c r="F41" i="1" s="1"/>
  <c r="D43" i="1"/>
  <c r="F43" i="1" s="1"/>
  <c r="D31" i="1"/>
  <c r="F31" i="1" s="1"/>
  <c r="D33" i="1"/>
  <c r="F33" i="1" s="1"/>
  <c r="D27" i="1"/>
  <c r="D4" i="1" s="1"/>
  <c r="D28" i="1"/>
  <c r="D18" i="1"/>
  <c r="D19" i="1"/>
  <c r="D24" i="1"/>
  <c r="D21" i="1"/>
  <c r="D22" i="1"/>
  <c r="D15" i="1"/>
  <c r="F15" i="1" s="1"/>
  <c r="D16" i="1"/>
  <c r="F16" i="1"/>
  <c r="D13" i="1"/>
  <c r="F13" i="1" s="1"/>
  <c r="D5" i="1"/>
  <c r="D8" i="1"/>
  <c r="F6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6" i="1"/>
  <c r="F40" i="1"/>
  <c r="F42" i="1"/>
  <c r="F44" i="1"/>
  <c r="F45" i="1"/>
  <c r="F47" i="1"/>
  <c r="F48" i="1"/>
  <c r="F49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8" i="1"/>
  <c r="F70" i="1"/>
  <c r="F71" i="1"/>
  <c r="F72" i="1"/>
  <c r="F73" i="1"/>
  <c r="F74" i="1"/>
  <c r="F75" i="1"/>
  <c r="F78" i="1"/>
  <c r="F81" i="1"/>
  <c r="F82" i="1"/>
  <c r="F83" i="1"/>
  <c r="F84" i="1"/>
  <c r="F85" i="1"/>
  <c r="F86" i="1"/>
  <c r="F89" i="1"/>
  <c r="F90" i="1"/>
  <c r="F91" i="1"/>
  <c r="F92" i="1"/>
  <c r="F93" i="1"/>
  <c r="F96" i="1"/>
  <c r="C94" i="1"/>
  <c r="C92" i="1"/>
  <c r="C88" i="1"/>
  <c r="C83" i="1"/>
  <c r="C80" i="1"/>
  <c r="C79" i="1" s="1"/>
  <c r="C77" i="1"/>
  <c r="C76" i="1" s="1"/>
  <c r="C69" i="1"/>
  <c r="C45" i="1" s="1"/>
  <c r="C37" i="1" s="1"/>
  <c r="C97" i="1" s="1"/>
  <c r="C67" i="1"/>
  <c r="C57" i="1"/>
  <c r="C50" i="1"/>
  <c r="C46" i="1"/>
  <c r="C39" i="1"/>
  <c r="C38" i="1" s="1"/>
  <c r="C41" i="1"/>
  <c r="C43" i="1"/>
  <c r="C33" i="1"/>
  <c r="C31" i="1" s="1"/>
  <c r="C27" i="1"/>
  <c r="C28" i="1"/>
  <c r="C24" i="1"/>
  <c r="C22" i="1"/>
  <c r="C18" i="1"/>
  <c r="C19" i="1"/>
  <c r="C16" i="1"/>
  <c r="C15" i="1" s="1"/>
  <c r="C13" i="1"/>
  <c r="C11" i="1"/>
  <c r="C8" i="1"/>
  <c r="C6" i="1"/>
  <c r="C5" i="1" s="1"/>
  <c r="C4" i="1" s="1"/>
  <c r="F38" i="1" l="1"/>
  <c r="D37" i="1"/>
  <c r="F37" i="1" s="1"/>
  <c r="F69" i="1"/>
  <c r="F4" i="1"/>
  <c r="B84" i="1"/>
  <c r="B83" i="1" s="1"/>
  <c r="B79" i="1"/>
  <c r="B80" i="1"/>
  <c r="B77" i="1"/>
  <c r="B69" i="1"/>
  <c r="B57" i="1"/>
  <c r="B50" i="1"/>
  <c r="B46" i="1" l="1"/>
  <c r="B45" i="1" s="1"/>
  <c r="E55" i="1"/>
  <c r="B39" i="1"/>
  <c r="B41" i="1"/>
  <c r="B43" i="1"/>
  <c r="B22" i="1"/>
  <c r="B21" i="1" s="1"/>
  <c r="B15" i="1"/>
  <c r="B28" i="1"/>
  <c r="B27" i="1" s="1"/>
  <c r="B33" i="1"/>
  <c r="B32" i="1" s="1"/>
  <c r="B31" i="1" s="1"/>
  <c r="B24" i="1"/>
  <c r="B19" i="1"/>
  <c r="B18" i="1" s="1"/>
  <c r="B8" i="1"/>
  <c r="B5" i="1" s="1"/>
  <c r="B13" i="1"/>
  <c r="B11" i="1"/>
  <c r="B38" i="1" l="1"/>
  <c r="B4" i="1"/>
  <c r="F35" i="3"/>
  <c r="E35" i="3"/>
  <c r="E19" i="3"/>
  <c r="F16" i="3"/>
  <c r="F18" i="3"/>
  <c r="F19" i="3"/>
  <c r="F15" i="3"/>
  <c r="F5" i="1" l="1"/>
  <c r="B38" i="4"/>
  <c r="B30" i="4"/>
  <c r="D97" i="1"/>
  <c r="F97" i="1" s="1"/>
  <c r="D38" i="4"/>
  <c r="F38" i="4" s="1"/>
  <c r="E46" i="4"/>
  <c r="E45" i="4"/>
  <c r="E44" i="4"/>
  <c r="E43" i="4"/>
  <c r="E42" i="4"/>
  <c r="E41" i="4"/>
  <c r="E40" i="4"/>
  <c r="E39" i="4"/>
  <c r="E37" i="4"/>
  <c r="E36" i="4"/>
  <c r="E35" i="4"/>
  <c r="E34" i="4"/>
  <c r="E33" i="4"/>
  <c r="E32" i="4"/>
  <c r="E31" i="4"/>
  <c r="D30" i="4"/>
  <c r="F30" i="4" s="1"/>
  <c r="D7" i="4"/>
  <c r="F7" i="4" s="1"/>
  <c r="E23" i="4"/>
  <c r="E22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79" i="1"/>
  <c r="E34" i="1"/>
  <c r="E33" i="1"/>
  <c r="E32" i="1"/>
  <c r="E91" i="1"/>
  <c r="E92" i="1"/>
  <c r="E94" i="1"/>
  <c r="E95" i="1"/>
  <c r="E96" i="1"/>
  <c r="B86" i="1"/>
  <c r="E86" i="1" s="1"/>
  <c r="B37" i="1"/>
  <c r="E37" i="1" s="1"/>
  <c r="E85" i="1"/>
  <c r="E84" i="1"/>
  <c r="E83" i="1"/>
  <c r="E68" i="1"/>
  <c r="E67" i="1"/>
  <c r="E62" i="1"/>
  <c r="E60" i="1"/>
  <c r="E56" i="1"/>
  <c r="E31" i="1"/>
  <c r="E30" i="1"/>
  <c r="E26" i="1"/>
  <c r="E14" i="1"/>
  <c r="E13" i="1"/>
  <c r="E12" i="1"/>
  <c r="E11" i="1"/>
  <c r="D17" i="3"/>
  <c r="F17" i="3" s="1"/>
  <c r="E16" i="3"/>
  <c r="E15" i="3"/>
  <c r="C17" i="3"/>
  <c r="B20" i="3"/>
  <c r="B17" i="3"/>
  <c r="E93" i="1"/>
  <c r="E90" i="1"/>
  <c r="E89" i="1"/>
  <c r="E88" i="1"/>
  <c r="E87" i="1"/>
  <c r="E82" i="1"/>
  <c r="E80" i="1"/>
  <c r="E78" i="1"/>
  <c r="E77" i="1"/>
  <c r="E76" i="1"/>
  <c r="E75" i="1"/>
  <c r="E73" i="1"/>
  <c r="E72" i="1"/>
  <c r="E70" i="1"/>
  <c r="E69" i="1"/>
  <c r="E66" i="1"/>
  <c r="E65" i="1"/>
  <c r="E64" i="1"/>
  <c r="E63" i="1"/>
  <c r="E61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29" i="1"/>
  <c r="E25" i="1"/>
  <c r="E24" i="1"/>
  <c r="E23" i="1"/>
  <c r="E22" i="1"/>
  <c r="E21" i="1"/>
  <c r="E20" i="1"/>
  <c r="E19" i="1"/>
  <c r="E18" i="1"/>
  <c r="E17" i="1"/>
  <c r="E16" i="1"/>
  <c r="E15" i="1"/>
  <c r="E10" i="1"/>
  <c r="E9" i="1"/>
  <c r="E8" i="1"/>
  <c r="E7" i="1"/>
  <c r="E6" i="1"/>
  <c r="E5" i="1"/>
  <c r="C20" i="3"/>
  <c r="E38" i="4" l="1"/>
  <c r="B28" i="4"/>
  <c r="D5" i="4"/>
  <c r="F5" i="4" s="1"/>
  <c r="D28" i="4"/>
  <c r="F28" i="4" s="1"/>
  <c r="E7" i="4"/>
  <c r="E30" i="4"/>
  <c r="B97" i="1"/>
  <c r="E97" i="1" s="1"/>
  <c r="D20" i="3"/>
  <c r="F20" i="3" s="1"/>
  <c r="C21" i="3"/>
  <c r="B21" i="3"/>
  <c r="E18" i="3"/>
  <c r="E5" i="4" l="1"/>
  <c r="E28" i="4"/>
  <c r="E20" i="3"/>
  <c r="E17" i="3" l="1"/>
  <c r="D21" i="3"/>
  <c r="C35" i="1" l="1"/>
  <c r="E28" i="1" l="1"/>
  <c r="E27" i="1" l="1"/>
  <c r="D35" i="1" l="1"/>
  <c r="F35" i="1" s="1"/>
  <c r="B35" i="1" l="1"/>
  <c r="E35" i="1" s="1"/>
  <c r="E4" i="1"/>
</calcChain>
</file>

<file path=xl/sharedStrings.xml><?xml version="1.0" encoding="utf-8"?>
<sst xmlns="http://schemas.openxmlformats.org/spreadsheetml/2006/main" count="232" uniqueCount="189">
  <si>
    <t>Oznaka</t>
  </si>
  <si>
    <t>Ostvarenje preth. god. (1)</t>
  </si>
  <si>
    <t>Izvorni plan (2.)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</si>
  <si>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</si>
  <si>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</si>
  <si>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</si>
  <si>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</si>
  <si>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</si>
  <si>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</si>
  <si>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</si>
  <si>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</si>
  <si>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</si>
  <si>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</si>
  <si>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</si>
  <si>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</si>
  <si>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</si>
  <si>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</si>
  <si>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</si>
  <si>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</si>
  <si>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</si>
  <si>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</si>
  <si>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</si>
  <si>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</si>
  <si>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</si>
  <si>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</si>
  <si>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</si>
  <si>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</si>
  <si>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</si>
  <si>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</si>
  <si>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</si>
  <si>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</si>
  <si>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</si>
  <si>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</si>
  <si>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</si>
  <si>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</si>
  <si>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</si>
  <si>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</si>
  <si>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</si>
  <si>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</si>
  <si>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</si>
  <si>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</si>
  <si>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</si>
  <si>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</si>
  <si>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</si>
  <si>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</si>
  <si>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</si>
  <si>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</si>
  <si>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</si>
  <si>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</si>
  <si>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</si>
  <si>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</si>
  <si>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</si>
  <si>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</si>
  <si>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</si>
  <si>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</si>
  <si>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</si>
  <si>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</si>
  <si>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</si>
  <si>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</si>
  <si>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</si>
  <si>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</si>
  <si>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</si>
  <si>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</si>
  <si>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</si>
  <si>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</si>
  <si>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</si>
  <si>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</si>
  <si>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</si>
  <si>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</si>
  <si>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</si>
  <si>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</si>
  <si>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</si>
  <si>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</si>
  <si>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</si>
  <si>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</si>
  <si>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</si>
  <si>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</si>
  <si>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</si>
  <si>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</si>
  <si>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</si>
  <si>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</si>
  <si>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</si>
  <si>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</si>
  <si>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</si>
  <si>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</si>
  <si>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</si>
  <si>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</si>
  <si>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</si>
  <si>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</si>
  <si>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</si>
  <si>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</si>
  <si>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</si>
  <si>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</si>
  <si>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</si>
  <si>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638 Pmoći temeljem prijenosa EU sredstava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</si>
  <si>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</si>
  <si>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</si>
  <si>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</si>
  <si>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</si>
  <si>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</si>
  <si>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</si>
  <si>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</si>
  <si>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</si>
  <si>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</si>
  <si>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</si>
  <si>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 xml:space="preserve">I. Opći dio </t>
  </si>
  <si>
    <t>II. POSEBNI DIO</t>
  </si>
  <si>
    <t>SVEUKUPNO Prihodi</t>
  </si>
  <si>
    <t>SVEUKUPNO Rashodi</t>
  </si>
  <si>
    <t>Izvor 5 Pomoći</t>
  </si>
  <si>
    <t xml:space="preserve">Izvor 5.3 Tekuće pomoći </t>
  </si>
  <si>
    <t>Izvor 5.6 Prijenos sredstava EU</t>
  </si>
  <si>
    <t>Izvor 4 Prihodi za posebne namjene</t>
  </si>
  <si>
    <t>Izvor 4.7 Prihodi za posebne namjene PK</t>
  </si>
  <si>
    <t>Izvor 3 Vlastiti prihodi</t>
  </si>
  <si>
    <t>Izvor 1 Opći prihodi i primici</t>
  </si>
  <si>
    <t>Izvor 6 Donacije - proračunski korisnici</t>
  </si>
  <si>
    <t>Izvor 6.1 Donacije - proračunski korisnici</t>
  </si>
  <si>
    <t>Izvor 7 Prihodi od prodaje nefin. Imovine</t>
  </si>
  <si>
    <t>Izvor 7.3. Prihodi od prodaje imovine PK</t>
  </si>
  <si>
    <t>Izvor 8 Primici od financijske imovine i zaduživanja</t>
  </si>
  <si>
    <t>Izvor 8.3. Priimici od prodaje dionica PK</t>
  </si>
  <si>
    <t>Izvor 1.2 Ostali opći prihodi</t>
  </si>
  <si>
    <t>PRIHODI DO 30.06.2022. UKUPNO PO IZVORIMA</t>
  </si>
  <si>
    <t>Izvještaj o polugodišnjem izvršenju financijskog plana 2022.godine Osnovne škole dr. Jure Turića po izvorima</t>
  </si>
  <si>
    <t xml:space="preserve">       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Voštarnica-Zadar podnosi školskom odboru:</t>
  </si>
  <si>
    <t>Polugodišnji Financijski plan OŠ VOŠTARNICA-ZADAR za 2023. godinu ostvaren je kako slijedi:</t>
  </si>
  <si>
    <t>Ostvarenje/Izvršenje 2022. (1)</t>
  </si>
  <si>
    <t>Ostvarenje/Izvršenje  2023.(4.)</t>
  </si>
  <si>
    <t xml:space="preserve">     Polugodišnji izvještaj izvršenja financijskog plana za 2023. godinu čini izvršenje prihoda i rashoda te primitaka i izdataka po ekonomskoj klasifikaciji  te izvršenje rashoda prema izvorima i programskoj klasifikaciji.</t>
  </si>
  <si>
    <t>POLUGODIŠNJI  IZVJEŠTAJ O IZVRŠENJU FINANCIJSKOG PLANA ZA 2023. GODINU</t>
  </si>
  <si>
    <t>Izvorni plan -(2.)       2023.</t>
  </si>
  <si>
    <t>Indeks 4./2. (6.)</t>
  </si>
  <si>
    <t>Ostvarenje/Izvršenje 2022. GOD.(1)</t>
  </si>
  <si>
    <t>PRIHODI I RASHODI 2023.PREMA EKONOMSKOJ KLASIFIKACIJI</t>
  </si>
  <si>
    <t>I. OPĆI DIO KONSOLIDIRANOG PRORAČUNA za razdoblje od 01.01.2023. do 30.06.2023.</t>
  </si>
  <si>
    <t>RASHODI DO 30.06.2023. UKUPNO PO IZVORIMA</t>
  </si>
  <si>
    <t>Ostvarenje preth. god.  30.06.2022.(1)</t>
  </si>
  <si>
    <t>6614 Prihodi od prodanih proizv.zadruga</t>
  </si>
  <si>
    <t>67 Prihodi iz nadležnog proračuna</t>
  </si>
  <si>
    <t>3722Naknade građanima i kućanstvima u naravi</t>
  </si>
  <si>
    <t>3721 Naknade grđanima i kućanstvima u novcu</t>
  </si>
  <si>
    <t>3293 Reprezentacija</t>
  </si>
  <si>
    <t>Izvorni plan   2023 (2.)</t>
  </si>
  <si>
    <t>Ostvarenje 30.06.2023 (3.)</t>
  </si>
  <si>
    <t>Indeks 4./1. (4.)</t>
  </si>
  <si>
    <t>Indeks 3./1. (4.)</t>
  </si>
  <si>
    <t>Indeks 3./2 (5.)</t>
  </si>
  <si>
    <t>Izvor 31 Vlastiti prihodi OŠ Voštarnica</t>
  </si>
  <si>
    <t>Izvor 11 Opći prihodi i primici Grad Zadar</t>
  </si>
  <si>
    <t>Izvor 57 MZO -ŽUPANIJA Tekuće pomoći (školstvo)</t>
  </si>
  <si>
    <t>Izvor 57 Tekuće pomoći (školstvo)</t>
  </si>
  <si>
    <t>Izvor 31  Vlastiti prihodi OŠ Voštarnica</t>
  </si>
  <si>
    <t>Ostvarenje (3.)</t>
  </si>
  <si>
    <t>Indeks 4./2. (5.)</t>
  </si>
  <si>
    <t>Polugodišnji izvještaj o izvršenju financijskog plana 2023.prema programskoj i ekonomskoj klasifikaciji te izvorima financiranja Osnovne škole Voštarnica</t>
  </si>
  <si>
    <t>Šifra</t>
  </si>
  <si>
    <t xml:space="preserve">Naziv </t>
  </si>
  <si>
    <t>PROGRAM 1012.1013</t>
  </si>
  <si>
    <t>OSNOVNOŠKOLSKO OBRAZOVANJE</t>
  </si>
  <si>
    <t>Aktivnost Axxxxxx</t>
  </si>
  <si>
    <t>NAZIV AKTIVNOSTI</t>
  </si>
  <si>
    <t>Izvor financiranja 57</t>
  </si>
  <si>
    <t>MZO i Županija</t>
  </si>
  <si>
    <t>Rashodi poslovanja</t>
  </si>
  <si>
    <t>Rashodi za zaposlene</t>
  </si>
  <si>
    <t>Materijalni rashodi</t>
  </si>
  <si>
    <t>Ostale pomoći</t>
  </si>
  <si>
    <t>Izvor financiranja 11</t>
  </si>
  <si>
    <t>Grad Zadar</t>
  </si>
  <si>
    <t>Izvor financiranja 31</t>
  </si>
  <si>
    <t>Vlastiti prihodi</t>
  </si>
  <si>
    <t>Izvor financiranja 56</t>
  </si>
  <si>
    <t>fondovi EU</t>
  </si>
  <si>
    <t>Kapitalni projekt</t>
  </si>
  <si>
    <t>NAZIV KAPITALNOG PROJEKTA</t>
  </si>
  <si>
    <t>Rashodi za nabavu nefinancijske imovine</t>
  </si>
  <si>
    <t>Rashodi za nabavu proizvedene dugotrajne imovine</t>
  </si>
  <si>
    <t>Izvor financiranja 52</t>
  </si>
  <si>
    <t>Izvršenje 30.06.2022.</t>
  </si>
  <si>
    <t>Plan 2023.</t>
  </si>
  <si>
    <t>Ostvarenje 30.06.2023.</t>
  </si>
  <si>
    <t>Indeks 3/1</t>
  </si>
  <si>
    <t>Indeks 3/2</t>
  </si>
  <si>
    <t>Prihodi</t>
  </si>
  <si>
    <t>Rashodi</t>
  </si>
  <si>
    <t>Klasa:400-04/23-01/01</t>
  </si>
  <si>
    <t>Urbroj:2198-1-8-01/1-23-3</t>
  </si>
  <si>
    <t>Zadar, 13.07.2023.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</si>
</sst>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0" fontId="30" fillId="33" borderId="17" xfId="0" applyFont="1" applyFill="1" applyBorder="1" applyAlignment="1">
      <alignment horizontal="left" wrapText="1" indent="1"/>
    </xf>
    <xf numFmtId="4" fontId="30" fillId="33" borderId="19" xfId="0" applyNumberFormat="1" applyFont="1" applyFill="1" applyBorder="1" applyAlignment="1">
      <alignment horizontal="right" wrapText="1" indent="1"/>
    </xf>
    <xf numFmtId="4" fontId="30" fillId="33" borderId="20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4" fontId="30" fillId="33" borderId="11" xfId="0" applyNumberFormat="1" applyFont="1" applyFill="1" applyBorder="1" applyAlignment="1">
      <alignment horizontal="left" wrapText="1" indent="1"/>
    </xf>
    <xf numFmtId="4" fontId="30" fillId="33" borderId="15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41" fillId="33" borderId="11" xfId="0" applyNumberFormat="1" applyFont="1" applyFill="1" applyBorder="1" applyAlignment="1">
      <alignment horizontal="right" wrapText="1"/>
    </xf>
    <xf numFmtId="0" fontId="42" fillId="0" borderId="0" xfId="0" applyFont="1"/>
    <xf numFmtId="0" fontId="43" fillId="33" borderId="11" xfId="0" applyFont="1" applyFill="1" applyBorder="1" applyAlignment="1">
      <alignment horizontal="left" wrapText="1"/>
    </xf>
    <xf numFmtId="0" fontId="27" fillId="0" borderId="0" xfId="0" applyFont="1"/>
    <xf numFmtId="0" fontId="44" fillId="0" borderId="0" xfId="0" applyFont="1"/>
    <xf numFmtId="0" fontId="43" fillId="33" borderId="11" xfId="0" applyFont="1" applyFill="1" applyBorder="1" applyAlignment="1">
      <alignment horizontal="left" vertical="center" wrapText="1"/>
    </xf>
    <xf numFmtId="0" fontId="46" fillId="0" borderId="0" xfId="0" applyFont="1"/>
    <xf numFmtId="4" fontId="45" fillId="33" borderId="11" xfId="0" applyNumberFormat="1" applyFont="1" applyFill="1" applyBorder="1" applyAlignment="1">
      <alignment horizontal="right" wrapText="1" indent="1"/>
    </xf>
    <xf numFmtId="0" fontId="32" fillId="33" borderId="11" xfId="0" applyFont="1" applyFill="1" applyBorder="1" applyAlignment="1">
      <alignment horizontal="right" wrapText="1" indent="1"/>
    </xf>
    <xf numFmtId="0" fontId="36" fillId="33" borderId="1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right" wrapText="1"/>
    </xf>
    <xf numFmtId="0" fontId="35" fillId="0" borderId="0" xfId="0" applyFont="1" applyAlignment="1">
      <alignment horizontal="center" wrapText="1"/>
    </xf>
    <xf numFmtId="0" fontId="47" fillId="33" borderId="11" xfId="0" applyFont="1" applyFill="1" applyBorder="1" applyAlignment="1">
      <alignment wrapText="1"/>
    </xf>
    <xf numFmtId="4" fontId="47" fillId="33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shrinkToFit="1"/>
    </xf>
    <xf numFmtId="0" fontId="35" fillId="0" borderId="0" xfId="0" applyFont="1" applyAlignment="1">
      <alignment horizontal="left" wrapText="1"/>
    </xf>
    <xf numFmtId="4" fontId="19" fillId="33" borderId="11" xfId="0" applyNumberFormat="1" applyFont="1" applyFill="1" applyBorder="1" applyAlignment="1">
      <alignment wrapText="1"/>
    </xf>
    <xf numFmtId="0" fontId="38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51" fillId="37" borderId="21" xfId="0" applyNumberFormat="1" applyFont="1" applyFill="1" applyBorder="1" applyAlignment="1" applyProtection="1">
      <alignment horizontal="center" vertical="center" wrapText="1"/>
    </xf>
    <xf numFmtId="0" fontId="51" fillId="37" borderId="25" xfId="0" applyNumberFormat="1" applyFont="1" applyFill="1" applyBorder="1" applyAlignment="1" applyProtection="1">
      <alignment horizontal="center" vertical="center" wrapText="1"/>
    </xf>
    <xf numFmtId="0" fontId="51" fillId="36" borderId="21" xfId="0" applyNumberFormat="1" applyFont="1" applyFill="1" applyBorder="1" applyAlignment="1" applyProtection="1">
      <alignment horizontal="left" vertical="center" wrapText="1"/>
    </xf>
    <xf numFmtId="43" fontId="53" fillId="36" borderId="21" xfId="43" applyFont="1" applyFill="1" applyBorder="1" applyAlignment="1"/>
    <xf numFmtId="43" fontId="53" fillId="36" borderId="25" xfId="43" applyFont="1" applyFill="1" applyBorder="1" applyAlignment="1">
      <alignment horizontal="right"/>
    </xf>
    <xf numFmtId="0" fontId="54" fillId="36" borderId="21" xfId="0" applyNumberFormat="1" applyFont="1" applyFill="1" applyBorder="1" applyAlignment="1" applyProtection="1">
      <alignment horizontal="left" vertical="center" wrapText="1"/>
    </xf>
    <xf numFmtId="43" fontId="54" fillId="36" borderId="21" xfId="43" applyFont="1" applyFill="1" applyBorder="1" applyAlignment="1"/>
    <xf numFmtId="43" fontId="54" fillId="36" borderId="25" xfId="43" applyFont="1" applyFill="1" applyBorder="1" applyAlignment="1">
      <alignment horizontal="right"/>
    </xf>
    <xf numFmtId="43" fontId="54" fillId="36" borderId="25" xfId="43" applyFont="1" applyFill="1" applyBorder="1" applyAlignment="1" applyProtection="1">
      <alignment horizontal="right" wrapText="1"/>
    </xf>
    <xf numFmtId="0" fontId="53" fillId="36" borderId="21" xfId="0" applyNumberFormat="1" applyFont="1" applyFill="1" applyBorder="1" applyAlignment="1" applyProtection="1">
      <alignment horizontal="left" vertical="center" wrapText="1"/>
    </xf>
    <xf numFmtId="0" fontId="53" fillId="36" borderId="22" xfId="0" applyNumberFormat="1" applyFont="1" applyFill="1" applyBorder="1" applyAlignment="1" applyProtection="1">
      <alignment horizontal="left" vertical="center" wrapText="1" indent="1"/>
    </xf>
    <xf numFmtId="0" fontId="53" fillId="36" borderId="23" xfId="0" applyNumberFormat="1" applyFont="1" applyFill="1" applyBorder="1" applyAlignment="1" applyProtection="1">
      <alignment horizontal="left" vertical="center" wrapText="1" indent="1"/>
    </xf>
    <xf numFmtId="0" fontId="53" fillId="36" borderId="21" xfId="0" applyNumberFormat="1" applyFont="1" applyFill="1" applyBorder="1" applyAlignment="1" applyProtection="1">
      <alignment horizontal="left" vertical="center" wrapText="1" indent="1"/>
    </xf>
    <xf numFmtId="0" fontId="54" fillId="36" borderId="22" xfId="0" applyNumberFormat="1" applyFont="1" applyFill="1" applyBorder="1" applyAlignment="1" applyProtection="1">
      <alignment horizontal="left" vertical="center" wrapText="1"/>
    </xf>
    <xf numFmtId="0" fontId="54" fillId="36" borderId="23" xfId="0" applyNumberFormat="1" applyFont="1" applyFill="1" applyBorder="1" applyAlignment="1" applyProtection="1">
      <alignment horizontal="left" vertical="center" wrapText="1"/>
    </xf>
    <xf numFmtId="0" fontId="53" fillId="36" borderId="22" xfId="0" applyNumberFormat="1" applyFont="1" applyFill="1" applyBorder="1" applyAlignment="1" applyProtection="1">
      <alignment horizontal="left" vertical="center" wrapText="1"/>
    </xf>
    <xf numFmtId="43" fontId="53" fillId="36" borderId="25" xfId="43" applyFont="1" applyFill="1" applyBorder="1" applyAlignment="1" applyProtection="1">
      <alignment vertical="center" wrapText="1"/>
    </xf>
    <xf numFmtId="43" fontId="53" fillId="36" borderId="25" xfId="43" applyFont="1" applyFill="1" applyBorder="1" applyAlignment="1" applyProtection="1">
      <alignment horizontal="left" vertical="center" wrapText="1"/>
    </xf>
    <xf numFmtId="0" fontId="53" fillId="36" borderId="23" xfId="0" applyNumberFormat="1" applyFont="1" applyFill="1" applyBorder="1" applyAlignment="1" applyProtection="1">
      <alignment horizontal="left" vertical="center" wrapText="1"/>
    </xf>
    <xf numFmtId="0" fontId="55" fillId="36" borderId="21" xfId="0" applyNumberFormat="1" applyFont="1" applyFill="1" applyBorder="1" applyAlignment="1" applyProtection="1">
      <alignment horizontal="left" vertical="center" wrapText="1"/>
    </xf>
    <xf numFmtId="43" fontId="54" fillId="36" borderId="21" xfId="43" applyFont="1" applyFill="1" applyBorder="1" applyAlignment="1">
      <alignment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left" wrapText="1"/>
    </xf>
    <xf numFmtId="0" fontId="37" fillId="33" borderId="29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0" fontId="10" fillId="6" borderId="30" xfId="10" applyBorder="1" applyAlignment="1">
      <alignment wrapText="1"/>
    </xf>
    <xf numFmtId="4" fontId="10" fillId="6" borderId="5" xfId="10" applyNumberFormat="1" applyBorder="1" applyAlignment="1">
      <alignment wrapText="1"/>
    </xf>
    <xf numFmtId="0" fontId="10" fillId="6" borderId="5" xfId="10" applyBorder="1" applyAlignment="1">
      <alignment horizontal="right" wrapText="1"/>
    </xf>
    <xf numFmtId="0" fontId="10" fillId="6" borderId="30" xfId="10" applyBorder="1" applyAlignment="1">
      <alignment horizontal="center" wrapText="1"/>
    </xf>
    <xf numFmtId="0" fontId="10" fillId="6" borderId="31" xfId="10" applyBorder="1" applyAlignment="1">
      <alignment horizontal="right" wrapText="1"/>
    </xf>
    <xf numFmtId="0" fontId="35" fillId="0" borderId="32" xfId="0" applyFont="1" applyBorder="1" applyAlignment="1">
      <alignment horizontal="left" wrapText="1"/>
    </xf>
    <xf numFmtId="0" fontId="35" fillId="0" borderId="33" xfId="0" applyFont="1" applyBorder="1" applyAlignment="1">
      <alignment horizontal="left" wrapText="1"/>
    </xf>
    <xf numFmtId="0" fontId="36" fillId="33" borderId="28" xfId="0" applyFont="1" applyFill="1" applyBorder="1" applyAlignment="1">
      <alignment horizontal="left" wrapText="1"/>
    </xf>
    <xf numFmtId="0" fontId="47" fillId="33" borderId="28" xfId="0" applyFont="1" applyFill="1" applyBorder="1" applyAlignment="1">
      <alignment horizontal="center" wrapText="1"/>
    </xf>
    <xf numFmtId="0" fontId="10" fillId="6" borderId="30" xfId="10" applyBorder="1" applyAlignment="1">
      <alignment horizontal="left" wrapText="1"/>
    </xf>
    <xf numFmtId="0" fontId="10" fillId="6" borderId="35" xfId="10" applyBorder="1" applyAlignment="1">
      <alignment horizontal="center" wrapText="1"/>
    </xf>
    <xf numFmtId="4" fontId="10" fillId="6" borderId="36" xfId="10" applyNumberFormat="1" applyBorder="1" applyAlignment="1">
      <alignment wrapText="1"/>
    </xf>
    <xf numFmtId="0" fontId="10" fillId="6" borderId="36" xfId="10" applyBorder="1" applyAlignment="1">
      <alignment horizontal="right" wrapText="1"/>
    </xf>
    <xf numFmtId="0" fontId="37" fillId="33" borderId="37" xfId="0" applyFont="1" applyFill="1" applyBorder="1" applyAlignment="1">
      <alignment horizontal="right" wrapText="1"/>
    </xf>
    <xf numFmtId="0" fontId="52" fillId="0" borderId="0" xfId="0" applyFont="1" applyAlignment="1"/>
    <xf numFmtId="0" fontId="27" fillId="0" borderId="0" xfId="0" applyFont="1" applyAlignment="1"/>
    <xf numFmtId="0" fontId="53" fillId="36" borderId="22" xfId="0" applyNumberFormat="1" applyFont="1" applyFill="1" applyBorder="1" applyAlignment="1" applyProtection="1">
      <alignment horizontal="left" vertical="center" wrapText="1" indent="1"/>
    </xf>
    <xf numFmtId="0" fontId="53" fillId="36" borderId="23" xfId="0" applyNumberFormat="1" applyFont="1" applyFill="1" applyBorder="1" applyAlignment="1" applyProtection="1">
      <alignment horizontal="left" vertical="center" wrapText="1" indent="1"/>
    </xf>
    <xf numFmtId="0" fontId="53" fillId="36" borderId="21" xfId="0" applyNumberFormat="1" applyFont="1" applyFill="1" applyBorder="1" applyAlignment="1" applyProtection="1">
      <alignment horizontal="left" vertical="center" wrapText="1" indent="1"/>
    </xf>
    <xf numFmtId="0" fontId="53" fillId="36" borderId="21" xfId="0" applyNumberFormat="1" applyFont="1" applyFill="1" applyBorder="1" applyAlignment="1" applyProtection="1">
      <alignment horizontal="left" vertical="center" wrapText="1"/>
    </xf>
    <xf numFmtId="0" fontId="51" fillId="36" borderId="21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horizontal="left" wrapText="1"/>
    </xf>
    <xf numFmtId="0" fontId="54" fillId="36" borderId="22" xfId="0" applyNumberFormat="1" applyFont="1" applyFill="1" applyBorder="1" applyAlignment="1" applyProtection="1">
      <alignment horizontal="left" vertical="center" wrapText="1"/>
    </xf>
    <xf numFmtId="0" fontId="54" fillId="36" borderId="23" xfId="0" applyNumberFormat="1" applyFont="1" applyFill="1" applyBorder="1" applyAlignment="1" applyProtection="1">
      <alignment horizontal="left" vertical="center" wrapText="1"/>
    </xf>
    <xf numFmtId="0" fontId="54" fillId="36" borderId="21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horizontal="left" wrapText="1"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51" fillId="37" borderId="22" xfId="0" applyNumberFormat="1" applyFont="1" applyFill="1" applyBorder="1" applyAlignment="1" applyProtection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1" fillId="36" borderId="22" xfId="0" applyNumberFormat="1" applyFont="1" applyFill="1" applyBorder="1" applyAlignment="1" applyProtection="1">
      <alignment horizontal="left" vertical="center" wrapText="1"/>
    </xf>
    <xf numFmtId="0" fontId="51" fillId="36" borderId="23" xfId="0" applyNumberFormat="1" applyFont="1" applyFill="1" applyBorder="1" applyAlignment="1" applyProtection="1">
      <alignment horizontal="left" vertical="center" wrapText="1"/>
    </xf>
    <xf numFmtId="0" fontId="51" fillId="36" borderId="21" xfId="0" applyNumberFormat="1" applyFont="1" applyFill="1" applyBorder="1" applyAlignment="1" applyProtection="1">
      <alignment horizontal="left" vertical="center" wrapText="1"/>
    </xf>
    <xf numFmtId="0" fontId="54" fillId="36" borderId="22" xfId="0" applyNumberFormat="1" applyFont="1" applyFill="1" applyBorder="1" applyAlignment="1" applyProtection="1">
      <alignment horizontal="left" vertical="center" wrapText="1"/>
    </xf>
    <xf numFmtId="0" fontId="54" fillId="36" borderId="23" xfId="0" applyNumberFormat="1" applyFont="1" applyFill="1" applyBorder="1" applyAlignment="1" applyProtection="1">
      <alignment horizontal="left" vertical="center" wrapText="1"/>
    </xf>
    <xf numFmtId="0" fontId="54" fillId="36" borderId="21" xfId="0" applyNumberFormat="1" applyFont="1" applyFill="1" applyBorder="1" applyAlignment="1" applyProtection="1">
      <alignment horizontal="left" vertical="center" wrapText="1"/>
    </xf>
    <xf numFmtId="0" fontId="53" fillId="36" borderId="22" xfId="0" applyNumberFormat="1" applyFont="1" applyFill="1" applyBorder="1" applyAlignment="1" applyProtection="1">
      <alignment horizontal="left" vertical="center" wrapText="1"/>
    </xf>
    <xf numFmtId="0" fontId="53" fillId="36" borderId="23" xfId="0" applyNumberFormat="1" applyFont="1" applyFill="1" applyBorder="1" applyAlignment="1" applyProtection="1">
      <alignment horizontal="left" vertical="center" wrapText="1"/>
    </xf>
    <xf numFmtId="0" fontId="53" fillId="36" borderId="21" xfId="0" applyNumberFormat="1" applyFont="1" applyFill="1" applyBorder="1" applyAlignment="1" applyProtection="1">
      <alignment horizontal="left" vertical="center" wrapText="1"/>
    </xf>
    <xf numFmtId="0" fontId="53" fillId="36" borderId="22" xfId="0" applyNumberFormat="1" applyFont="1" applyFill="1" applyBorder="1" applyAlignment="1" applyProtection="1">
      <alignment horizontal="left" vertical="center" wrapText="1" indent="1"/>
    </xf>
    <xf numFmtId="0" fontId="53" fillId="36" borderId="23" xfId="0" applyNumberFormat="1" applyFont="1" applyFill="1" applyBorder="1" applyAlignment="1" applyProtection="1">
      <alignment horizontal="left" vertical="center" wrapText="1" indent="1"/>
    </xf>
    <xf numFmtId="0" fontId="53" fillId="36" borderId="21" xfId="0" applyNumberFormat="1" applyFont="1" applyFill="1" applyBorder="1" applyAlignment="1" applyProtection="1">
      <alignment horizontal="left" vertical="center" wrapText="1" inden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Zarez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14" sqref="D14"/>
    </sheetView>
  </sheetViews>
  <sheetFormatPr defaultColWidth="9.140625" defaultRowHeight="10.5" x14ac:dyDescent="0.15"/>
  <cols>
    <col min="1" max="1" width="30.28515625" style="13" customWidth="1"/>
    <col min="2" max="4" width="12.7109375" style="13" customWidth="1"/>
    <col min="5" max="5" width="11.85546875" style="13" customWidth="1"/>
    <col min="6" max="6" width="13.5703125" style="13" customWidth="1"/>
    <col min="7" max="16384" width="9.140625" style="13"/>
  </cols>
  <sheetData>
    <row r="1" spans="1:6" ht="22.5" customHeight="1" x14ac:dyDescent="0.15">
      <c r="A1" s="125" t="s">
        <v>125</v>
      </c>
      <c r="B1" s="126"/>
      <c r="C1" s="126"/>
      <c r="D1" s="126"/>
      <c r="E1" s="126"/>
      <c r="F1" s="126"/>
    </row>
    <row r="2" spans="1:6" ht="23.25" customHeight="1" x14ac:dyDescent="0.15">
      <c r="A2" s="126"/>
      <c r="B2" s="126"/>
      <c r="C2" s="126"/>
      <c r="D2" s="126"/>
      <c r="E2" s="126"/>
      <c r="F2" s="126"/>
    </row>
    <row r="4" spans="1:6" ht="15" x14ac:dyDescent="0.25">
      <c r="A4" s="127" t="s">
        <v>130</v>
      </c>
      <c r="B4" s="128"/>
      <c r="C4" s="128"/>
      <c r="D4" s="128"/>
      <c r="E4" s="128"/>
      <c r="F4" s="128"/>
    </row>
    <row r="7" spans="1:6" x14ac:dyDescent="0.15">
      <c r="A7" s="13" t="s">
        <v>93</v>
      </c>
    </row>
    <row r="10" spans="1:6" ht="16.5" customHeight="1" x14ac:dyDescent="0.15">
      <c r="A10" s="121" t="s">
        <v>126</v>
      </c>
      <c r="B10" s="121"/>
      <c r="C10" s="121"/>
      <c r="D10" s="121"/>
      <c r="E10" s="121"/>
      <c r="F10" s="121"/>
    </row>
    <row r="11" spans="1:6" ht="16.5" customHeight="1" x14ac:dyDescent="0.15">
      <c r="A11" s="14"/>
      <c r="B11" s="14"/>
      <c r="C11" s="14"/>
      <c r="D11" s="14"/>
      <c r="E11" s="14"/>
      <c r="F11" s="14"/>
    </row>
    <row r="12" spans="1:6" x14ac:dyDescent="0.15">
      <c r="A12" s="13" t="s">
        <v>5</v>
      </c>
    </row>
    <row r="13" spans="1:6" s="15" customFormat="1" ht="11.25" thickBot="1" x14ac:dyDescent="0.2">
      <c r="A13" s="13"/>
      <c r="B13" s="13"/>
      <c r="C13" s="13"/>
      <c r="D13" s="13"/>
      <c r="E13" s="13"/>
      <c r="F13" s="13"/>
    </row>
    <row r="14" spans="1:6" ht="32.25" thickBot="1" x14ac:dyDescent="0.2">
      <c r="A14" s="16" t="s">
        <v>0</v>
      </c>
      <c r="B14" s="16" t="s">
        <v>127</v>
      </c>
      <c r="C14" s="16" t="s">
        <v>131</v>
      </c>
      <c r="D14" s="16" t="s">
        <v>128</v>
      </c>
      <c r="E14" s="16" t="s">
        <v>3</v>
      </c>
      <c r="F14" s="16" t="s">
        <v>132</v>
      </c>
    </row>
    <row r="15" spans="1:6" ht="11.25" x14ac:dyDescent="0.2">
      <c r="A15" s="26" t="s">
        <v>6</v>
      </c>
      <c r="B15" s="18">
        <v>719603.81</v>
      </c>
      <c r="C15" s="18">
        <v>1444141.84</v>
      </c>
      <c r="D15" s="18">
        <v>959100.68</v>
      </c>
      <c r="E15" s="18">
        <f t="shared" ref="E15:E20" si="0">D15/B15*100</f>
        <v>133.28176792171234</v>
      </c>
      <c r="F15" s="19">
        <f t="shared" ref="F15:F20" si="1">D15/C15*100</f>
        <v>66.413191103167534</v>
      </c>
    </row>
    <row r="16" spans="1:6" ht="11.25" x14ac:dyDescent="0.2">
      <c r="A16" s="26" t="s">
        <v>24</v>
      </c>
      <c r="B16" s="30">
        <v>40.42</v>
      </c>
      <c r="C16" s="30">
        <v>161.66</v>
      </c>
      <c r="D16" s="18">
        <v>40.380000000000003</v>
      </c>
      <c r="E16" s="18">
        <f t="shared" si="0"/>
        <v>99.901039089559632</v>
      </c>
      <c r="F16" s="19">
        <f t="shared" si="1"/>
        <v>24.978349622664854</v>
      </c>
    </row>
    <row r="17" spans="1:6" ht="11.25" x14ac:dyDescent="0.2">
      <c r="A17" s="26" t="s">
        <v>84</v>
      </c>
      <c r="B17" s="18">
        <f>SUM(B15:B16)</f>
        <v>719644.2300000001</v>
      </c>
      <c r="C17" s="18">
        <f>SUM(C15:C16)</f>
        <v>1444303.5</v>
      </c>
      <c r="D17" s="18">
        <f>SUM(D15:D16)</f>
        <v>959141.06</v>
      </c>
      <c r="E17" s="18">
        <f t="shared" si="0"/>
        <v>133.27989303825862</v>
      </c>
      <c r="F17" s="19">
        <f t="shared" si="1"/>
        <v>66.408553326915026</v>
      </c>
    </row>
    <row r="18" spans="1:6" ht="11.25" x14ac:dyDescent="0.2">
      <c r="A18" s="26" t="s">
        <v>29</v>
      </c>
      <c r="B18" s="18">
        <v>697768.14</v>
      </c>
      <c r="C18" s="30">
        <v>1441470.12</v>
      </c>
      <c r="D18" s="18">
        <v>828595.97</v>
      </c>
      <c r="E18" s="18">
        <f t="shared" si="0"/>
        <v>118.7494702753267</v>
      </c>
      <c r="F18" s="19">
        <f t="shared" si="1"/>
        <v>57.482701757286506</v>
      </c>
    </row>
    <row r="19" spans="1:6" ht="22.5" x14ac:dyDescent="0.2">
      <c r="A19" s="26" t="s">
        <v>71</v>
      </c>
      <c r="B19" s="18">
        <v>0</v>
      </c>
      <c r="C19" s="30">
        <v>2833.38</v>
      </c>
      <c r="D19" s="18">
        <v>0</v>
      </c>
      <c r="E19" s="18" t="e">
        <f t="shared" si="0"/>
        <v>#DIV/0!</v>
      </c>
      <c r="F19" s="19">
        <f t="shared" si="1"/>
        <v>0</v>
      </c>
    </row>
    <row r="20" spans="1:6" ht="12" thickBot="1" x14ac:dyDescent="0.25">
      <c r="A20" s="27" t="s">
        <v>85</v>
      </c>
      <c r="B20" s="21">
        <f>SUM(B18:B19)</f>
        <v>697768.14</v>
      </c>
      <c r="C20" s="31">
        <f>SUM(C18:C19)</f>
        <v>1444303.5</v>
      </c>
      <c r="D20" s="21">
        <f>SUM(D18:D19)</f>
        <v>828595.97</v>
      </c>
      <c r="E20" s="18">
        <f t="shared" si="0"/>
        <v>118.7494702753267</v>
      </c>
      <c r="F20" s="19">
        <f t="shared" si="1"/>
        <v>57.369934366287964</v>
      </c>
    </row>
    <row r="21" spans="1:6" ht="12" thickBot="1" x14ac:dyDescent="0.25">
      <c r="A21" s="28" t="s">
        <v>83</v>
      </c>
      <c r="B21" s="22">
        <f>B17-B20</f>
        <v>21876.090000000084</v>
      </c>
      <c r="C21" s="22">
        <f t="shared" ref="C21:D21" si="2">C17-C20</f>
        <v>0</v>
      </c>
      <c r="D21" s="22">
        <f t="shared" si="2"/>
        <v>130545.09000000008</v>
      </c>
      <c r="E21" s="22"/>
      <c r="F21" s="22"/>
    </row>
    <row r="22" spans="1:6" x14ac:dyDescent="0.15">
      <c r="A22" s="15"/>
    </row>
    <row r="23" spans="1:6" x14ac:dyDescent="0.15">
      <c r="A23" s="15"/>
    </row>
    <row r="24" spans="1:6" x14ac:dyDescent="0.15">
      <c r="A24" s="15" t="s">
        <v>86</v>
      </c>
    </row>
    <row r="25" spans="1:6" ht="11.25" thickBot="1" x14ac:dyDescent="0.2">
      <c r="A25" s="15"/>
    </row>
    <row r="26" spans="1:6" ht="32.25" thickBot="1" x14ac:dyDescent="0.2">
      <c r="A26" s="16" t="s">
        <v>0</v>
      </c>
      <c r="B26" s="16" t="s">
        <v>127</v>
      </c>
      <c r="C26" s="16" t="s">
        <v>2</v>
      </c>
      <c r="D26" s="16" t="s">
        <v>128</v>
      </c>
      <c r="E26" s="16" t="s">
        <v>3</v>
      </c>
      <c r="F26" s="16" t="s">
        <v>4</v>
      </c>
    </row>
    <row r="27" spans="1:6" ht="22.5" x14ac:dyDescent="0.2">
      <c r="A27" s="26" t="s">
        <v>87</v>
      </c>
      <c r="B27" s="18">
        <v>0</v>
      </c>
      <c r="C27" s="17">
        <v>0</v>
      </c>
      <c r="D27" s="18">
        <v>0</v>
      </c>
      <c r="E27" s="18">
        <v>0</v>
      </c>
      <c r="F27" s="19"/>
    </row>
    <row r="28" spans="1:6" ht="23.25" thickBot="1" x14ac:dyDescent="0.25">
      <c r="A28" s="26" t="s">
        <v>88</v>
      </c>
      <c r="B28" s="17">
        <v>0</v>
      </c>
      <c r="C28" s="17">
        <v>0</v>
      </c>
      <c r="D28" s="20">
        <v>0</v>
      </c>
      <c r="E28" s="18"/>
      <c r="F28" s="19"/>
    </row>
    <row r="29" spans="1:6" ht="12" thickBot="1" x14ac:dyDescent="0.25">
      <c r="A29" s="28" t="s">
        <v>89</v>
      </c>
      <c r="B29" s="22"/>
      <c r="C29" s="23"/>
      <c r="D29" s="22">
        <v>0</v>
      </c>
      <c r="E29" s="22"/>
      <c r="F29" s="22"/>
    </row>
    <row r="30" spans="1:6" x14ac:dyDescent="0.15">
      <c r="A30" s="15"/>
    </row>
    <row r="31" spans="1:6" x14ac:dyDescent="0.15">
      <c r="A31" s="15"/>
    </row>
    <row r="32" spans="1:6" ht="21" x14ac:dyDescent="0.15">
      <c r="A32" s="15" t="s">
        <v>90</v>
      </c>
    </row>
    <row r="33" spans="1:6" ht="11.25" thickBot="1" x14ac:dyDescent="0.2">
      <c r="A33" s="15"/>
    </row>
    <row r="34" spans="1:6" ht="42.75" thickBot="1" x14ac:dyDescent="0.2">
      <c r="A34" s="16" t="s">
        <v>0</v>
      </c>
      <c r="B34" s="16" t="s">
        <v>133</v>
      </c>
      <c r="C34" s="16" t="s">
        <v>2</v>
      </c>
      <c r="D34" s="16" t="s">
        <v>128</v>
      </c>
      <c r="E34" s="16" t="s">
        <v>3</v>
      </c>
      <c r="F34" s="16" t="s">
        <v>4</v>
      </c>
    </row>
    <row r="35" spans="1:6" ht="25.5" customHeight="1" x14ac:dyDescent="0.2">
      <c r="A35" s="26" t="s">
        <v>92</v>
      </c>
      <c r="B35" s="18">
        <v>21876.09</v>
      </c>
      <c r="C35" s="18">
        <v>0</v>
      </c>
      <c r="D35" s="18">
        <v>130545.09</v>
      </c>
      <c r="E35" s="18">
        <f>D35/B35*100</f>
        <v>596.74781919438078</v>
      </c>
      <c r="F35" s="19" t="e">
        <f>D35/C35*100</f>
        <v>#DIV/0!</v>
      </c>
    </row>
    <row r="36" spans="1:6" x14ac:dyDescent="0.15">
      <c r="A36" s="15"/>
    </row>
    <row r="37" spans="1:6" x14ac:dyDescent="0.15">
      <c r="A37" s="15"/>
    </row>
    <row r="38" spans="1:6" ht="11.25" thickBot="1" x14ac:dyDescent="0.2">
      <c r="A38" s="15"/>
    </row>
    <row r="39" spans="1:6" ht="39.75" customHeight="1" thickBot="1" x14ac:dyDescent="0.25">
      <c r="A39" s="29" t="s">
        <v>91</v>
      </c>
      <c r="B39" s="24"/>
      <c r="C39" s="24"/>
      <c r="D39" s="24"/>
      <c r="E39" s="25"/>
      <c r="F39" s="22"/>
    </row>
    <row r="40" spans="1:6" x14ac:dyDescent="0.15">
      <c r="A40" s="15"/>
    </row>
    <row r="41" spans="1:6" x14ac:dyDescent="0.15">
      <c r="A41" s="15"/>
    </row>
    <row r="42" spans="1:6" ht="32.25" customHeight="1" x14ac:dyDescent="0.15">
      <c r="A42" s="122" t="s">
        <v>129</v>
      </c>
      <c r="B42" s="122"/>
      <c r="C42" s="122"/>
      <c r="D42" s="122"/>
      <c r="E42" s="122"/>
      <c r="F42" s="122"/>
    </row>
    <row r="43" spans="1:6" ht="10.5" customHeight="1" x14ac:dyDescent="0.15">
      <c r="A43" s="123"/>
      <c r="B43" s="123"/>
      <c r="C43" s="123"/>
      <c r="D43" s="123"/>
      <c r="E43" s="123"/>
      <c r="F43" s="123"/>
    </row>
    <row r="44" spans="1:6" ht="10.5" customHeight="1" x14ac:dyDescent="0.15">
      <c r="A44" s="124" t="s">
        <v>186</v>
      </c>
      <c r="B44" s="124"/>
      <c r="C44" s="124"/>
      <c r="D44" s="124"/>
      <c r="E44" s="124"/>
      <c r="F44" s="124"/>
    </row>
    <row r="45" spans="1:6" ht="12.75" x14ac:dyDescent="0.2">
      <c r="A45" s="109" t="s">
        <v>187</v>
      </c>
      <c r="B45" s="109"/>
      <c r="C45" s="109"/>
      <c r="D45" s="109"/>
      <c r="E45" s="109"/>
      <c r="F45" s="109"/>
    </row>
    <row r="47" spans="1:6" x14ac:dyDescent="0.15">
      <c r="A47" s="110" t="s">
        <v>188</v>
      </c>
    </row>
  </sheetData>
  <mergeCells count="6">
    <mergeCell ref="A10:F10"/>
    <mergeCell ref="A42:F42"/>
    <mergeCell ref="A43:F43"/>
    <mergeCell ref="A44:F44"/>
    <mergeCell ref="A1:F2"/>
    <mergeCell ref="A4:F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opLeftCell="A76" zoomScaleNormal="100" workbookViewId="0">
      <selection activeCell="D41" sqref="D41"/>
    </sheetView>
  </sheetViews>
  <sheetFormatPr defaultColWidth="8.85546875" defaultRowHeight="12" x14ac:dyDescent="0.2"/>
  <cols>
    <col min="1" max="1" width="28" style="2" customWidth="1"/>
    <col min="2" max="2" width="13.28515625" style="9" customWidth="1"/>
    <col min="3" max="3" width="15.28515625" style="9" customWidth="1"/>
    <col min="4" max="4" width="13.140625" style="9" customWidth="1"/>
    <col min="5" max="5" width="9.140625" style="9" customWidth="1"/>
    <col min="6" max="6" width="11.42578125" style="9" customWidth="1"/>
    <col min="7" max="16384" width="8.85546875" style="6"/>
  </cols>
  <sheetData>
    <row r="1" spans="1:6" s="2" customFormat="1" ht="33.75" customHeight="1" thickBot="1" x14ac:dyDescent="0.25">
      <c r="A1" s="1" t="s">
        <v>135</v>
      </c>
      <c r="B1" s="129" t="s">
        <v>134</v>
      </c>
      <c r="C1" s="130"/>
      <c r="D1" s="130"/>
      <c r="E1" s="130"/>
      <c r="F1" s="131"/>
    </row>
    <row r="2" spans="1:6" ht="34.5" customHeight="1" x14ac:dyDescent="0.2">
      <c r="A2" s="3" t="s">
        <v>0</v>
      </c>
      <c r="B2" s="40" t="s">
        <v>137</v>
      </c>
      <c r="C2" s="4" t="s">
        <v>143</v>
      </c>
      <c r="D2" s="4" t="s">
        <v>144</v>
      </c>
      <c r="E2" s="5" t="s">
        <v>146</v>
      </c>
      <c r="F2" s="5" t="s">
        <v>147</v>
      </c>
    </row>
    <row r="3" spans="1:6" x14ac:dyDescent="0.2">
      <c r="A3" s="3" t="s">
        <v>5</v>
      </c>
      <c r="B3" s="4"/>
      <c r="C3" s="4"/>
      <c r="D3" s="4"/>
      <c r="E3" s="4"/>
      <c r="F3" s="8"/>
    </row>
    <row r="4" spans="1:6" s="43" customFormat="1" ht="12.75" x14ac:dyDescent="0.2">
      <c r="A4" s="41" t="s">
        <v>6</v>
      </c>
      <c r="B4" s="42">
        <f>B5+B11+B13+B15+B18+B21+B24+B27</f>
        <v>719603.88</v>
      </c>
      <c r="C4" s="42">
        <f>C5+C6+C8+C11+C13+C15+C18+C21+C27</f>
        <v>1443741.67</v>
      </c>
      <c r="D4" s="42">
        <f>D5+D15+D18+D21+D27</f>
        <v>959100.67999999993</v>
      </c>
      <c r="E4" s="42">
        <f t="shared" ref="E4:E35" si="0">D4/B4*100</f>
        <v>133.28175495662975</v>
      </c>
      <c r="F4" s="42">
        <f>D4/C4*100</f>
        <v>66.43159922093264</v>
      </c>
    </row>
    <row r="5" spans="1:6" ht="18.75" x14ac:dyDescent="0.2">
      <c r="A5" s="3" t="s">
        <v>7</v>
      </c>
      <c r="B5" s="4">
        <f>B8+B6</f>
        <v>664209.67000000004</v>
      </c>
      <c r="C5" s="4">
        <f>C6</f>
        <v>0</v>
      </c>
      <c r="D5" s="4">
        <f>D6+D8+D11+D13</f>
        <v>796484.30999999994</v>
      </c>
      <c r="E5" s="8">
        <f t="shared" si="0"/>
        <v>119.91459112602199</v>
      </c>
      <c r="F5" s="42" t="e">
        <f t="shared" ref="F5:F68" si="1">D5/C5*100</f>
        <v>#DIV/0!</v>
      </c>
    </row>
    <row r="6" spans="1:6" ht="18.75" x14ac:dyDescent="0.2">
      <c r="A6" s="3" t="s">
        <v>8</v>
      </c>
      <c r="B6" s="4">
        <v>0</v>
      </c>
      <c r="C6" s="4">
        <f>C7</f>
        <v>0</v>
      </c>
      <c r="D6" s="4">
        <v>0</v>
      </c>
      <c r="E6" s="4" t="e">
        <f t="shared" si="0"/>
        <v>#DIV/0!</v>
      </c>
      <c r="F6" s="42" t="e">
        <f t="shared" si="1"/>
        <v>#DIV/0!</v>
      </c>
    </row>
    <row r="7" spans="1:6" ht="19.5" x14ac:dyDescent="0.2">
      <c r="A7" s="7" t="s">
        <v>9</v>
      </c>
      <c r="B7" s="8">
        <v>0</v>
      </c>
      <c r="C7" s="8">
        <v>0</v>
      </c>
      <c r="D7" s="8">
        <v>0</v>
      </c>
      <c r="E7" s="8" t="e">
        <f t="shared" si="0"/>
        <v>#DIV/0!</v>
      </c>
      <c r="F7" s="42" t="e">
        <f t="shared" si="1"/>
        <v>#DIV/0!</v>
      </c>
    </row>
    <row r="8" spans="1:6" ht="18.75" x14ac:dyDescent="0.2">
      <c r="A8" s="3" t="s">
        <v>10</v>
      </c>
      <c r="B8" s="4">
        <f>B9+B10</f>
        <v>664209.67000000004</v>
      </c>
      <c r="C8" s="4">
        <f>C9+C10</f>
        <v>1294037.71</v>
      </c>
      <c r="D8" s="4">
        <f>D9+D10</f>
        <v>794036.98</v>
      </c>
      <c r="E8" s="4">
        <f t="shared" si="0"/>
        <v>119.54613367793937</v>
      </c>
      <c r="F8" s="42">
        <f t="shared" si="1"/>
        <v>61.361193253015792</v>
      </c>
    </row>
    <row r="9" spans="1:6" ht="29.25" x14ac:dyDescent="0.2">
      <c r="A9" s="7" t="s">
        <v>11</v>
      </c>
      <c r="B9" s="8">
        <v>664209.67000000004</v>
      </c>
      <c r="C9" s="8">
        <v>1294037.71</v>
      </c>
      <c r="D9" s="8">
        <v>794036.98</v>
      </c>
      <c r="E9" s="8">
        <f t="shared" si="0"/>
        <v>119.54613367793937</v>
      </c>
      <c r="F9" s="42">
        <f t="shared" si="1"/>
        <v>61.361193253015792</v>
      </c>
    </row>
    <row r="10" spans="1:6" ht="29.25" x14ac:dyDescent="0.2">
      <c r="A10" s="7" t="s">
        <v>12</v>
      </c>
      <c r="B10" s="8">
        <v>0</v>
      </c>
      <c r="C10" s="8">
        <v>0</v>
      </c>
      <c r="D10" s="8">
        <v>0</v>
      </c>
      <c r="E10" s="8" t="e">
        <f t="shared" si="0"/>
        <v>#DIV/0!</v>
      </c>
      <c r="F10" s="42" t="e">
        <f t="shared" si="1"/>
        <v>#DIV/0!</v>
      </c>
    </row>
    <row r="11" spans="1:6" ht="18.75" x14ac:dyDescent="0.2">
      <c r="A11" s="3" t="s">
        <v>94</v>
      </c>
      <c r="B11" s="4">
        <f>B12</f>
        <v>0</v>
      </c>
      <c r="C11" s="4">
        <f>C12</f>
        <v>0</v>
      </c>
      <c r="D11" s="4">
        <v>0</v>
      </c>
      <c r="E11" s="8" t="e">
        <f t="shared" si="0"/>
        <v>#DIV/0!</v>
      </c>
      <c r="F11" s="42" t="e">
        <f t="shared" si="1"/>
        <v>#DIV/0!</v>
      </c>
    </row>
    <row r="12" spans="1:6" ht="12.75" x14ac:dyDescent="0.2">
      <c r="A12" s="7" t="s">
        <v>95</v>
      </c>
      <c r="B12" s="8">
        <v>0</v>
      </c>
      <c r="C12" s="8">
        <v>0</v>
      </c>
      <c r="D12" s="8">
        <v>0</v>
      </c>
      <c r="E12" s="8" t="e">
        <f t="shared" si="0"/>
        <v>#DIV/0!</v>
      </c>
      <c r="F12" s="42" t="e">
        <f t="shared" si="1"/>
        <v>#DIV/0!</v>
      </c>
    </row>
    <row r="13" spans="1:6" ht="18.75" x14ac:dyDescent="0.2">
      <c r="A13" s="3" t="s">
        <v>96</v>
      </c>
      <c r="B13" s="4">
        <f>B14</f>
        <v>0</v>
      </c>
      <c r="C13" s="4">
        <f>C14</f>
        <v>1194.51</v>
      </c>
      <c r="D13" s="4">
        <f>D14</f>
        <v>2447.33</v>
      </c>
      <c r="E13" s="8" t="e">
        <f t="shared" si="0"/>
        <v>#DIV/0!</v>
      </c>
      <c r="F13" s="42">
        <f t="shared" si="1"/>
        <v>204.88149952700269</v>
      </c>
    </row>
    <row r="14" spans="1:6" ht="19.5" x14ac:dyDescent="0.2">
      <c r="A14" s="7" t="s">
        <v>97</v>
      </c>
      <c r="B14" s="8">
        <v>0</v>
      </c>
      <c r="C14" s="8">
        <v>1194.51</v>
      </c>
      <c r="D14" s="8">
        <v>2447.33</v>
      </c>
      <c r="E14" s="8" t="e">
        <f t="shared" si="0"/>
        <v>#DIV/0!</v>
      </c>
      <c r="F14" s="42">
        <f t="shared" si="1"/>
        <v>204.88149952700269</v>
      </c>
    </row>
    <row r="15" spans="1:6" ht="12.75" x14ac:dyDescent="0.2">
      <c r="A15" s="3" t="s">
        <v>13</v>
      </c>
      <c r="B15" s="4">
        <f>B16</f>
        <v>0.09</v>
      </c>
      <c r="C15" s="4">
        <f>C16</f>
        <v>17.260000000000002</v>
      </c>
      <c r="D15" s="4">
        <f>D16</f>
        <v>0.01</v>
      </c>
      <c r="E15" s="8">
        <f t="shared" si="0"/>
        <v>11.111111111111112</v>
      </c>
      <c r="F15" s="42">
        <f t="shared" si="1"/>
        <v>5.7937427578215524E-2</v>
      </c>
    </row>
    <row r="16" spans="1:6" ht="12.75" x14ac:dyDescent="0.2">
      <c r="A16" s="3" t="s">
        <v>14</v>
      </c>
      <c r="B16" s="4">
        <v>0.09</v>
      </c>
      <c r="C16" s="4">
        <f>C17</f>
        <v>17.260000000000002</v>
      </c>
      <c r="D16" s="4">
        <f>D17</f>
        <v>0.01</v>
      </c>
      <c r="E16" s="4">
        <f t="shared" si="0"/>
        <v>11.111111111111112</v>
      </c>
      <c r="F16" s="42">
        <f t="shared" si="1"/>
        <v>5.7937427578215524E-2</v>
      </c>
    </row>
    <row r="17" spans="1:6" ht="19.5" x14ac:dyDescent="0.2">
      <c r="A17" s="7" t="s">
        <v>15</v>
      </c>
      <c r="B17" s="8">
        <v>0.09</v>
      </c>
      <c r="C17" s="8">
        <v>17.260000000000002</v>
      </c>
      <c r="D17" s="8">
        <v>0.01</v>
      </c>
      <c r="E17" s="8">
        <f t="shared" si="0"/>
        <v>11.111111111111112</v>
      </c>
      <c r="F17" s="42">
        <f t="shared" si="1"/>
        <v>5.7937427578215524E-2</v>
      </c>
    </row>
    <row r="18" spans="1:6" ht="27.75" x14ac:dyDescent="0.2">
      <c r="A18" s="3" t="s">
        <v>16</v>
      </c>
      <c r="B18" s="4">
        <f>B19</f>
        <v>885.29</v>
      </c>
      <c r="C18" s="4">
        <f>C20</f>
        <v>0</v>
      </c>
      <c r="D18" s="4">
        <f>D19</f>
        <v>0</v>
      </c>
      <c r="E18" s="8">
        <f t="shared" si="0"/>
        <v>0</v>
      </c>
      <c r="F18" s="42" t="e">
        <f t="shared" si="1"/>
        <v>#DIV/0!</v>
      </c>
    </row>
    <row r="19" spans="1:6" ht="12.75" x14ac:dyDescent="0.2">
      <c r="A19" s="3" t="s">
        <v>17</v>
      </c>
      <c r="B19" s="4">
        <f>B20</f>
        <v>885.29</v>
      </c>
      <c r="C19" s="4">
        <f>C20</f>
        <v>0</v>
      </c>
      <c r="D19" s="4">
        <f>D20</f>
        <v>0</v>
      </c>
      <c r="E19" s="4">
        <f t="shared" si="0"/>
        <v>0</v>
      </c>
      <c r="F19" s="42" t="e">
        <f t="shared" si="1"/>
        <v>#DIV/0!</v>
      </c>
    </row>
    <row r="20" spans="1:6" ht="12.75" x14ac:dyDescent="0.2">
      <c r="A20" s="7" t="s">
        <v>18</v>
      </c>
      <c r="B20" s="8">
        <v>885.29</v>
      </c>
      <c r="C20" s="8">
        <v>0</v>
      </c>
      <c r="D20" s="8">
        <v>0</v>
      </c>
      <c r="E20" s="8">
        <f t="shared" si="0"/>
        <v>0</v>
      </c>
      <c r="F20" s="42" t="e">
        <f t="shared" si="1"/>
        <v>#DIV/0!</v>
      </c>
    </row>
    <row r="21" spans="1:6" ht="36.75" x14ac:dyDescent="0.2">
      <c r="A21" s="3" t="s">
        <v>19</v>
      </c>
      <c r="B21" s="4">
        <f>B22</f>
        <v>61.72</v>
      </c>
      <c r="C21" s="4">
        <f>C22+C24</f>
        <v>13670.45</v>
      </c>
      <c r="D21" s="4">
        <f>D22</f>
        <v>916</v>
      </c>
      <c r="E21" s="8">
        <f t="shared" si="0"/>
        <v>1484.1218405703175</v>
      </c>
      <c r="F21" s="42">
        <f t="shared" si="1"/>
        <v>6.7005841065948815</v>
      </c>
    </row>
    <row r="22" spans="1:6" ht="18.75" x14ac:dyDescent="0.2">
      <c r="A22" s="3" t="s">
        <v>20</v>
      </c>
      <c r="B22" s="4">
        <f>B23</f>
        <v>61.72</v>
      </c>
      <c r="C22" s="4">
        <f>C23</f>
        <v>7034.31</v>
      </c>
      <c r="D22" s="4">
        <f>D23</f>
        <v>916</v>
      </c>
      <c r="E22" s="4">
        <f t="shared" si="0"/>
        <v>1484.1218405703175</v>
      </c>
      <c r="F22" s="42">
        <f t="shared" si="1"/>
        <v>13.021888429710945</v>
      </c>
    </row>
    <row r="23" spans="1:6" ht="12.75" x14ac:dyDescent="0.2">
      <c r="A23" s="7" t="s">
        <v>138</v>
      </c>
      <c r="B23" s="8">
        <v>61.72</v>
      </c>
      <c r="C23" s="8">
        <v>7034.31</v>
      </c>
      <c r="D23" s="8">
        <v>916</v>
      </c>
      <c r="E23" s="8">
        <f t="shared" si="0"/>
        <v>1484.1218405703175</v>
      </c>
      <c r="F23" s="42">
        <f t="shared" si="1"/>
        <v>13.021888429710945</v>
      </c>
    </row>
    <row r="24" spans="1:6" ht="27.75" x14ac:dyDescent="0.2">
      <c r="A24" s="3" t="s">
        <v>21</v>
      </c>
      <c r="B24" s="4">
        <f>B25+B26</f>
        <v>265.45</v>
      </c>
      <c r="C24" s="4">
        <f>C25</f>
        <v>6636.14</v>
      </c>
      <c r="D24" s="4">
        <f>D25+D26</f>
        <v>0</v>
      </c>
      <c r="E24" s="4">
        <f t="shared" si="0"/>
        <v>0</v>
      </c>
      <c r="F24" s="42">
        <f t="shared" si="1"/>
        <v>0</v>
      </c>
    </row>
    <row r="25" spans="1:6" ht="12.75" x14ac:dyDescent="0.2">
      <c r="A25" s="7" t="s">
        <v>22</v>
      </c>
      <c r="B25" s="8">
        <v>265.45</v>
      </c>
      <c r="C25" s="8">
        <v>6636.14</v>
      </c>
      <c r="D25" s="8">
        <v>0</v>
      </c>
      <c r="E25" s="8">
        <f t="shared" si="0"/>
        <v>0</v>
      </c>
      <c r="F25" s="42">
        <f t="shared" si="1"/>
        <v>0</v>
      </c>
    </row>
    <row r="26" spans="1:6" ht="12.75" customHeight="1" x14ac:dyDescent="0.2">
      <c r="A26" s="7" t="s">
        <v>23</v>
      </c>
      <c r="B26" s="8">
        <v>0</v>
      </c>
      <c r="C26" s="8">
        <v>0</v>
      </c>
      <c r="D26" s="8">
        <v>0</v>
      </c>
      <c r="E26" s="8" t="e">
        <f t="shared" si="0"/>
        <v>#DIV/0!</v>
      </c>
      <c r="F26" s="42" t="e">
        <f t="shared" si="1"/>
        <v>#DIV/0!</v>
      </c>
    </row>
    <row r="27" spans="1:6" ht="41.25" customHeight="1" x14ac:dyDescent="0.2">
      <c r="A27" s="47" t="s">
        <v>139</v>
      </c>
      <c r="B27" s="4">
        <f>B28</f>
        <v>54181.66</v>
      </c>
      <c r="C27" s="4">
        <f>C28</f>
        <v>134821.74</v>
      </c>
      <c r="D27" s="4">
        <f>D28</f>
        <v>161700.35999999999</v>
      </c>
      <c r="E27" s="8">
        <f t="shared" si="0"/>
        <v>298.44113303283797</v>
      </c>
      <c r="F27" s="42">
        <f t="shared" si="1"/>
        <v>119.93641381575404</v>
      </c>
    </row>
    <row r="28" spans="1:6" ht="27.75" x14ac:dyDescent="0.2">
      <c r="A28" s="3" t="s">
        <v>81</v>
      </c>
      <c r="B28" s="4">
        <f>B29+B30</f>
        <v>54181.66</v>
      </c>
      <c r="C28" s="4">
        <f>C29+C30</f>
        <v>134821.74</v>
      </c>
      <c r="D28" s="4">
        <f>D30+D29</f>
        <v>161700.35999999999</v>
      </c>
      <c r="E28" s="4">
        <f t="shared" si="0"/>
        <v>298.44113303283797</v>
      </c>
      <c r="F28" s="42">
        <f t="shared" si="1"/>
        <v>119.93641381575404</v>
      </c>
    </row>
    <row r="29" spans="1:6" ht="19.5" x14ac:dyDescent="0.2">
      <c r="A29" s="7" t="s">
        <v>80</v>
      </c>
      <c r="B29" s="8">
        <v>54181.66</v>
      </c>
      <c r="C29" s="8">
        <v>132167.28</v>
      </c>
      <c r="D29" s="8">
        <v>87277.04</v>
      </c>
      <c r="E29" s="8">
        <f t="shared" si="0"/>
        <v>161.08225550859828</v>
      </c>
      <c r="F29" s="42">
        <f t="shared" si="1"/>
        <v>66.03528498127524</v>
      </c>
    </row>
    <row r="30" spans="1:6" ht="19.5" x14ac:dyDescent="0.2">
      <c r="A30" s="7" t="s">
        <v>82</v>
      </c>
      <c r="B30" s="8">
        <v>0</v>
      </c>
      <c r="C30" s="8">
        <v>2654.46</v>
      </c>
      <c r="D30" s="8">
        <v>74423.320000000007</v>
      </c>
      <c r="E30" s="8" t="e">
        <f t="shared" si="0"/>
        <v>#DIV/0!</v>
      </c>
      <c r="F30" s="42">
        <f t="shared" si="1"/>
        <v>2803.7084755468159</v>
      </c>
    </row>
    <row r="31" spans="1:6" s="12" customFormat="1" ht="22.5" x14ac:dyDescent="0.2">
      <c r="A31" s="44" t="s">
        <v>24</v>
      </c>
      <c r="B31" s="40">
        <f>B32</f>
        <v>40.409999999999997</v>
      </c>
      <c r="C31" s="4">
        <f>C32+C33</f>
        <v>161.66</v>
      </c>
      <c r="D31" s="4">
        <f>D32+D33</f>
        <v>40.380000000000003</v>
      </c>
      <c r="E31" s="8">
        <f t="shared" si="0"/>
        <v>99.925760950259857</v>
      </c>
      <c r="F31" s="42">
        <f t="shared" si="1"/>
        <v>24.978349622664854</v>
      </c>
    </row>
    <row r="32" spans="1:6" ht="19.5" x14ac:dyDescent="0.2">
      <c r="A32" s="7" t="s">
        <v>25</v>
      </c>
      <c r="B32" s="4">
        <f>B33</f>
        <v>40.409999999999997</v>
      </c>
      <c r="C32" s="4">
        <v>0</v>
      </c>
      <c r="D32" s="8">
        <v>0</v>
      </c>
      <c r="E32" s="8">
        <f t="shared" si="0"/>
        <v>0</v>
      </c>
      <c r="F32" s="42" t="e">
        <f t="shared" si="1"/>
        <v>#DIV/0!</v>
      </c>
    </row>
    <row r="33" spans="1:6" ht="18.75" x14ac:dyDescent="0.2">
      <c r="A33" s="3" t="s">
        <v>26</v>
      </c>
      <c r="B33" s="4">
        <f>B34</f>
        <v>40.409999999999997</v>
      </c>
      <c r="C33" s="63">
        <f>C34</f>
        <v>161.66</v>
      </c>
      <c r="D33" s="63">
        <f>D34</f>
        <v>40.380000000000003</v>
      </c>
      <c r="E33" s="4">
        <f t="shared" si="0"/>
        <v>99.925760950259857</v>
      </c>
      <c r="F33" s="42">
        <f t="shared" si="1"/>
        <v>24.978349622664854</v>
      </c>
    </row>
    <row r="34" spans="1:6" ht="12.75" x14ac:dyDescent="0.2">
      <c r="A34" s="7" t="s">
        <v>27</v>
      </c>
      <c r="B34" s="8">
        <v>40.409999999999997</v>
      </c>
      <c r="C34" s="8">
        <v>161.66</v>
      </c>
      <c r="D34" s="8">
        <v>40.380000000000003</v>
      </c>
      <c r="E34" s="8">
        <f t="shared" si="0"/>
        <v>99.925760950259857</v>
      </c>
      <c r="F34" s="42">
        <f t="shared" si="1"/>
        <v>24.978349622664854</v>
      </c>
    </row>
    <row r="35" spans="1:6" ht="12.75" x14ac:dyDescent="0.2">
      <c r="A35" s="10" t="s">
        <v>28</v>
      </c>
      <c r="B35" s="11">
        <f>B4+B31</f>
        <v>719644.29</v>
      </c>
      <c r="C35" s="11">
        <f>C4+C31</f>
        <v>1443903.3299999998</v>
      </c>
      <c r="D35" s="11">
        <f>D4+D31</f>
        <v>959141.05999999994</v>
      </c>
      <c r="E35" s="11">
        <f t="shared" si="0"/>
        <v>133.27988192611099</v>
      </c>
      <c r="F35" s="42">
        <f t="shared" si="1"/>
        <v>66.426958098365219</v>
      </c>
    </row>
    <row r="36" spans="1:6" ht="12.75" x14ac:dyDescent="0.2">
      <c r="A36" s="35"/>
      <c r="B36" s="36"/>
      <c r="C36" s="36"/>
      <c r="D36" s="36"/>
      <c r="E36" s="36"/>
      <c r="F36" s="42" t="e">
        <f t="shared" si="1"/>
        <v>#DIV/0!</v>
      </c>
    </row>
    <row r="37" spans="1:6" s="45" customFormat="1" ht="12.75" x14ac:dyDescent="0.2">
      <c r="A37" s="44" t="s">
        <v>29</v>
      </c>
      <c r="B37" s="40">
        <f>SUM(B38,B45,B76,B79,B83)</f>
        <v>557776.79</v>
      </c>
      <c r="C37" s="40">
        <f>C38+C45+C76+C79+C83</f>
        <v>1441271.03</v>
      </c>
      <c r="D37" s="40">
        <f>D38+D45+D76+D79+D83</f>
        <v>828595.97</v>
      </c>
      <c r="E37" s="40">
        <f t="shared" ref="E37:E80" si="2">D37/B37*100</f>
        <v>148.55332542610816</v>
      </c>
      <c r="F37" s="42">
        <f t="shared" si="1"/>
        <v>57.490642131341531</v>
      </c>
    </row>
    <row r="38" spans="1:6" ht="12.75" x14ac:dyDescent="0.2">
      <c r="A38" s="44" t="s">
        <v>30</v>
      </c>
      <c r="B38" s="40">
        <f>B39+B41+B43</f>
        <v>494640.17</v>
      </c>
      <c r="C38" s="4">
        <f>C39+C41+C43</f>
        <v>1067496.96</v>
      </c>
      <c r="D38" s="4">
        <f>D39+D41+D43</f>
        <v>633524.85</v>
      </c>
      <c r="E38" s="4">
        <f t="shared" si="2"/>
        <v>128.07792177493388</v>
      </c>
      <c r="F38" s="42">
        <f t="shared" si="1"/>
        <v>59.346759170161945</v>
      </c>
    </row>
    <row r="39" spans="1:6" ht="12.75" x14ac:dyDescent="0.2">
      <c r="A39" s="3" t="s">
        <v>31</v>
      </c>
      <c r="B39" s="4">
        <f>B40</f>
        <v>414077.07</v>
      </c>
      <c r="C39" s="4">
        <f>C40</f>
        <v>897731.19</v>
      </c>
      <c r="D39" s="4">
        <f>D40</f>
        <v>532192</v>
      </c>
      <c r="E39" s="4">
        <f t="shared" si="2"/>
        <v>128.52486615595498</v>
      </c>
      <c r="F39" s="42">
        <f t="shared" si="1"/>
        <v>59.281888156297654</v>
      </c>
    </row>
    <row r="40" spans="1:6" ht="12.75" x14ac:dyDescent="0.2">
      <c r="A40" s="7" t="s">
        <v>32</v>
      </c>
      <c r="B40" s="8">
        <v>414077.07</v>
      </c>
      <c r="C40" s="8">
        <v>897731.19</v>
      </c>
      <c r="D40" s="8">
        <v>532192</v>
      </c>
      <c r="E40" s="8">
        <f t="shared" si="2"/>
        <v>128.52486615595498</v>
      </c>
      <c r="F40" s="42">
        <f t="shared" si="1"/>
        <v>59.281888156297654</v>
      </c>
    </row>
    <row r="41" spans="1:6" ht="12.75" x14ac:dyDescent="0.2">
      <c r="A41" s="3" t="s">
        <v>33</v>
      </c>
      <c r="B41" s="4">
        <f>B42</f>
        <v>12346.85</v>
      </c>
      <c r="C41" s="4">
        <f>C42</f>
        <v>34300.269999999997</v>
      </c>
      <c r="D41" s="4">
        <f>D42</f>
        <v>20649.939999999999</v>
      </c>
      <c r="E41" s="4">
        <f t="shared" si="2"/>
        <v>167.24865046550332</v>
      </c>
      <c r="F41" s="42">
        <f t="shared" si="1"/>
        <v>60.203432800966297</v>
      </c>
    </row>
    <row r="42" spans="1:6" ht="12.75" x14ac:dyDescent="0.2">
      <c r="A42" s="7" t="s">
        <v>34</v>
      </c>
      <c r="B42" s="8">
        <v>12346.85</v>
      </c>
      <c r="C42" s="8">
        <v>34300.269999999997</v>
      </c>
      <c r="D42" s="8">
        <v>20649.939999999999</v>
      </c>
      <c r="E42" s="8">
        <f t="shared" si="2"/>
        <v>167.24865046550332</v>
      </c>
      <c r="F42" s="42">
        <f t="shared" si="1"/>
        <v>60.203432800966297</v>
      </c>
    </row>
    <row r="43" spans="1:6" ht="12.75" x14ac:dyDescent="0.2">
      <c r="A43" s="3" t="s">
        <v>35</v>
      </c>
      <c r="B43" s="4">
        <f>B44</f>
        <v>68216.25</v>
      </c>
      <c r="C43" s="4">
        <f>C44</f>
        <v>135465.5</v>
      </c>
      <c r="D43" s="4">
        <f>D44</f>
        <v>80682.91</v>
      </c>
      <c r="E43" s="4">
        <f t="shared" si="2"/>
        <v>118.27520568779433</v>
      </c>
      <c r="F43" s="42">
        <f t="shared" si="1"/>
        <v>59.559747684834882</v>
      </c>
    </row>
    <row r="44" spans="1:6" ht="19.5" x14ac:dyDescent="0.2">
      <c r="A44" s="7" t="s">
        <v>36</v>
      </c>
      <c r="B44" s="8">
        <v>68216.25</v>
      </c>
      <c r="C44" s="8">
        <v>135465.5</v>
      </c>
      <c r="D44" s="8">
        <v>80682.91</v>
      </c>
      <c r="E44" s="8">
        <f t="shared" si="2"/>
        <v>118.27520568779433</v>
      </c>
      <c r="F44" s="42">
        <f t="shared" si="1"/>
        <v>59.559747684834882</v>
      </c>
    </row>
    <row r="45" spans="1:6" s="46" customFormat="1" ht="12.75" x14ac:dyDescent="0.2">
      <c r="A45" s="44" t="s">
        <v>37</v>
      </c>
      <c r="B45" s="40">
        <f>B46</f>
        <v>24231.059999999998</v>
      </c>
      <c r="C45" s="40">
        <f>C46+C50+C57+C67+C69</f>
        <v>312837.02999999997</v>
      </c>
      <c r="D45" s="40">
        <f>D46+D50+D57+D67+D69</f>
        <v>169632.86000000002</v>
      </c>
      <c r="E45" s="40">
        <f t="shared" si="2"/>
        <v>700.06371987028228</v>
      </c>
      <c r="F45" s="42">
        <f t="shared" si="1"/>
        <v>54.224034795369349</v>
      </c>
    </row>
    <row r="46" spans="1:6" ht="12.75" x14ac:dyDescent="0.2">
      <c r="A46" s="3" t="s">
        <v>38</v>
      </c>
      <c r="B46" s="4">
        <f>B47+B48+B49</f>
        <v>24231.059999999998</v>
      </c>
      <c r="C46" s="4">
        <f>C47+C48+C49</f>
        <v>41438.730000000003</v>
      </c>
      <c r="D46" s="4">
        <f>D47+D48+D49</f>
        <v>26516.300000000003</v>
      </c>
      <c r="E46" s="4">
        <f t="shared" si="2"/>
        <v>109.43103603391681</v>
      </c>
      <c r="F46" s="42">
        <f t="shared" si="1"/>
        <v>63.989171482813298</v>
      </c>
    </row>
    <row r="47" spans="1:6" ht="12.75" x14ac:dyDescent="0.2">
      <c r="A47" s="7" t="s">
        <v>39</v>
      </c>
      <c r="B47" s="8">
        <v>3546.45</v>
      </c>
      <c r="C47" s="33">
        <v>4804.57</v>
      </c>
      <c r="D47" s="8">
        <v>4369.26</v>
      </c>
      <c r="E47" s="8">
        <f t="shared" si="2"/>
        <v>123.20094742629955</v>
      </c>
      <c r="F47" s="42">
        <f t="shared" si="1"/>
        <v>90.939667857893639</v>
      </c>
    </row>
    <row r="48" spans="1:6" ht="19.5" x14ac:dyDescent="0.2">
      <c r="A48" s="7" t="s">
        <v>40</v>
      </c>
      <c r="B48" s="8">
        <v>18693.759999999998</v>
      </c>
      <c r="C48" s="33">
        <v>35306.93</v>
      </c>
      <c r="D48" s="8">
        <v>19721.54</v>
      </c>
      <c r="E48" s="8">
        <f t="shared" si="2"/>
        <v>105.49798435413744</v>
      </c>
      <c r="F48" s="42">
        <f t="shared" si="1"/>
        <v>55.857419492433927</v>
      </c>
    </row>
    <row r="49" spans="1:6" ht="12.75" x14ac:dyDescent="0.2">
      <c r="A49" s="7" t="s">
        <v>41</v>
      </c>
      <c r="B49" s="8">
        <v>1990.85</v>
      </c>
      <c r="C49" s="33">
        <v>1327.23</v>
      </c>
      <c r="D49" s="8">
        <v>2425.5</v>
      </c>
      <c r="E49" s="8">
        <f t="shared" si="2"/>
        <v>121.83238315292463</v>
      </c>
      <c r="F49" s="42">
        <f t="shared" si="1"/>
        <v>182.74903370176986</v>
      </c>
    </row>
    <row r="50" spans="1:6" ht="12.75" x14ac:dyDescent="0.2">
      <c r="A50" s="3" t="s">
        <v>42</v>
      </c>
      <c r="B50" s="4">
        <f>B51+B52+B53+B54</f>
        <v>9282.58</v>
      </c>
      <c r="C50" s="4">
        <f>C51+C52+C53+C54+C55+C56</f>
        <v>44695.67</v>
      </c>
      <c r="D50" s="4">
        <f>D51+D52+D53+D54+D55+D56</f>
        <v>28446.74</v>
      </c>
      <c r="E50" s="4">
        <f t="shared" si="2"/>
        <v>306.45294734868969</v>
      </c>
      <c r="F50" s="42">
        <f t="shared" si="1"/>
        <v>63.645404577221917</v>
      </c>
    </row>
    <row r="51" spans="1:6" ht="19.5" x14ac:dyDescent="0.2">
      <c r="A51" s="7" t="s">
        <v>43</v>
      </c>
      <c r="B51" s="8">
        <v>5660.07</v>
      </c>
      <c r="C51" s="33">
        <v>12377.67</v>
      </c>
      <c r="D51" s="8">
        <v>6371.75</v>
      </c>
      <c r="E51" s="8">
        <f t="shared" si="2"/>
        <v>112.57369608503076</v>
      </c>
      <c r="F51" s="42">
        <f t="shared" si="1"/>
        <v>51.477782167403078</v>
      </c>
    </row>
    <row r="52" spans="1:6" ht="12.75" x14ac:dyDescent="0.2">
      <c r="A52" s="7" t="s">
        <v>44</v>
      </c>
      <c r="B52" s="8">
        <v>1682.24</v>
      </c>
      <c r="C52" s="33">
        <v>8295.15</v>
      </c>
      <c r="D52" s="8">
        <v>10093.17</v>
      </c>
      <c r="E52" s="8">
        <f t="shared" si="2"/>
        <v>599.98394997146659</v>
      </c>
      <c r="F52" s="42">
        <f t="shared" si="1"/>
        <v>121.67555740402524</v>
      </c>
    </row>
    <row r="53" spans="1:6" ht="12.75" x14ac:dyDescent="0.2">
      <c r="A53" s="7" t="s">
        <v>45</v>
      </c>
      <c r="B53" s="8">
        <v>1916.33</v>
      </c>
      <c r="C53" s="33">
        <v>23226.5</v>
      </c>
      <c r="D53" s="8">
        <v>11204.62</v>
      </c>
      <c r="E53" s="8">
        <f t="shared" si="2"/>
        <v>584.69157191089232</v>
      </c>
      <c r="F53" s="42">
        <f t="shared" si="1"/>
        <v>48.240673368781351</v>
      </c>
    </row>
    <row r="54" spans="1:6" ht="19.5" x14ac:dyDescent="0.2">
      <c r="A54" s="7" t="s">
        <v>46</v>
      </c>
      <c r="B54" s="8">
        <v>23.94</v>
      </c>
      <c r="C54" s="33">
        <v>265.45</v>
      </c>
      <c r="D54" s="8">
        <v>216.54</v>
      </c>
      <c r="E54" s="8">
        <f t="shared" si="2"/>
        <v>904.51127819548867</v>
      </c>
      <c r="F54" s="42">
        <f t="shared" si="1"/>
        <v>81.574684498022236</v>
      </c>
    </row>
    <row r="55" spans="1:6" ht="12.75" x14ac:dyDescent="0.2">
      <c r="A55" s="7" t="s">
        <v>47</v>
      </c>
      <c r="B55" s="8">
        <v>0</v>
      </c>
      <c r="C55" s="33">
        <v>132.72999999999999</v>
      </c>
      <c r="D55" s="8">
        <v>560.66</v>
      </c>
      <c r="E55" s="8" t="e">
        <f t="shared" si="2"/>
        <v>#DIV/0!</v>
      </c>
      <c r="F55" s="42">
        <f t="shared" si="1"/>
        <v>422.40638890981694</v>
      </c>
    </row>
    <row r="56" spans="1:6" ht="20.25" customHeight="1" x14ac:dyDescent="0.2">
      <c r="A56" s="7" t="s">
        <v>48</v>
      </c>
      <c r="B56" s="8">
        <v>0</v>
      </c>
      <c r="C56" s="33">
        <v>398.17</v>
      </c>
      <c r="D56" s="8">
        <v>0</v>
      </c>
      <c r="E56" s="8" t="e">
        <f t="shared" si="2"/>
        <v>#DIV/0!</v>
      </c>
      <c r="F56" s="42">
        <f t="shared" si="1"/>
        <v>0</v>
      </c>
    </row>
    <row r="57" spans="1:6" ht="19.5" customHeight="1" x14ac:dyDescent="0.2">
      <c r="A57" s="3" t="s">
        <v>49</v>
      </c>
      <c r="B57" s="4">
        <f>B58+B59+B60+B61+B62+B63+B64+B65+B66</f>
        <v>72634.539999999994</v>
      </c>
      <c r="C57" s="4">
        <f>C58+C59+C60+C61+C62+C63+C64+C65+C66</f>
        <v>206522.09</v>
      </c>
      <c r="D57" s="4">
        <f>D58+D59+D60+D61+D62+D63+D64+D65+D66</f>
        <v>111820.31</v>
      </c>
      <c r="E57" s="4">
        <f t="shared" si="2"/>
        <v>153.94922305558759</v>
      </c>
      <c r="F57" s="42">
        <f t="shared" si="1"/>
        <v>54.144479169274341</v>
      </c>
    </row>
    <row r="58" spans="1:6" ht="12" customHeight="1" x14ac:dyDescent="0.2">
      <c r="A58" s="7" t="s">
        <v>50</v>
      </c>
      <c r="B58" s="8">
        <v>59518.92</v>
      </c>
      <c r="C58" s="33">
        <v>176566.47</v>
      </c>
      <c r="D58" s="8">
        <v>100739.73</v>
      </c>
      <c r="E58" s="8">
        <f t="shared" si="2"/>
        <v>169.25664981824266</v>
      </c>
      <c r="F58" s="42">
        <f t="shared" si="1"/>
        <v>57.054847389767716</v>
      </c>
    </row>
    <row r="59" spans="1:6" ht="19.5" x14ac:dyDescent="0.2">
      <c r="A59" s="7" t="s">
        <v>51</v>
      </c>
      <c r="B59" s="8">
        <v>3662.67</v>
      </c>
      <c r="C59" s="33">
        <v>3450.8</v>
      </c>
      <c r="D59" s="8">
        <v>2865.55</v>
      </c>
      <c r="E59" s="8">
        <f t="shared" si="2"/>
        <v>78.236641575681134</v>
      </c>
      <c r="F59" s="42">
        <f t="shared" si="1"/>
        <v>83.040164599513162</v>
      </c>
    </row>
    <row r="60" spans="1:6" ht="12.75" x14ac:dyDescent="0.2">
      <c r="A60" s="7" t="s">
        <v>52</v>
      </c>
      <c r="B60" s="8">
        <v>899.07</v>
      </c>
      <c r="C60" s="33">
        <v>497.71</v>
      </c>
      <c r="D60" s="8">
        <v>0</v>
      </c>
      <c r="E60" s="8">
        <f t="shared" si="2"/>
        <v>0</v>
      </c>
      <c r="F60" s="42">
        <f t="shared" si="1"/>
        <v>0</v>
      </c>
    </row>
    <row r="61" spans="1:6" ht="12.75" x14ac:dyDescent="0.2">
      <c r="A61" s="7" t="s">
        <v>53</v>
      </c>
      <c r="B61" s="8">
        <v>1916.37</v>
      </c>
      <c r="C61" s="33">
        <v>3318.07</v>
      </c>
      <c r="D61" s="8">
        <v>2062.98</v>
      </c>
      <c r="E61" s="8">
        <f t="shared" si="2"/>
        <v>107.65040154041235</v>
      </c>
      <c r="F61" s="42">
        <f t="shared" si="1"/>
        <v>62.174095181837629</v>
      </c>
    </row>
    <row r="62" spans="1:6" ht="12.75" x14ac:dyDescent="0.2">
      <c r="A62" s="7" t="s">
        <v>98</v>
      </c>
      <c r="B62" s="8">
        <v>0</v>
      </c>
      <c r="C62" s="33">
        <v>1823.62</v>
      </c>
      <c r="D62" s="8">
        <v>913.38</v>
      </c>
      <c r="E62" s="8" t="e">
        <f t="shared" si="2"/>
        <v>#DIV/0!</v>
      </c>
      <c r="F62" s="42">
        <f t="shared" si="1"/>
        <v>50.086092497340459</v>
      </c>
    </row>
    <row r="63" spans="1:6" ht="12.75" x14ac:dyDescent="0.2">
      <c r="A63" s="7" t="s">
        <v>54</v>
      </c>
      <c r="B63" s="8">
        <v>487.76</v>
      </c>
      <c r="C63" s="33">
        <v>4910.75</v>
      </c>
      <c r="D63" s="8">
        <v>491.29</v>
      </c>
      <c r="E63" s="8">
        <f t="shared" si="2"/>
        <v>100.72371658192554</v>
      </c>
      <c r="F63" s="42">
        <f t="shared" si="1"/>
        <v>10.004378149977091</v>
      </c>
    </row>
    <row r="64" spans="1:6" ht="12.75" x14ac:dyDescent="0.2">
      <c r="A64" s="7" t="s">
        <v>55</v>
      </c>
      <c r="B64" s="8">
        <v>2770.19</v>
      </c>
      <c r="C64" s="33">
        <v>5984.48</v>
      </c>
      <c r="D64" s="8">
        <v>1231.8399999999999</v>
      </c>
      <c r="E64" s="8">
        <f t="shared" si="2"/>
        <v>44.467707991148622</v>
      </c>
      <c r="F64" s="42">
        <f t="shared" si="1"/>
        <v>20.583910381520198</v>
      </c>
    </row>
    <row r="65" spans="1:6" ht="12.75" x14ac:dyDescent="0.2">
      <c r="A65" s="7" t="s">
        <v>56</v>
      </c>
      <c r="B65" s="8">
        <v>1217.97</v>
      </c>
      <c r="C65" s="33">
        <v>2389.0100000000002</v>
      </c>
      <c r="D65" s="8">
        <v>1271.21</v>
      </c>
      <c r="E65" s="8">
        <f t="shared" si="2"/>
        <v>104.37120782942108</v>
      </c>
      <c r="F65" s="42">
        <f t="shared" si="1"/>
        <v>53.210744199480118</v>
      </c>
    </row>
    <row r="66" spans="1:6" ht="12.75" x14ac:dyDescent="0.2">
      <c r="A66" s="7" t="s">
        <v>57</v>
      </c>
      <c r="B66" s="8">
        <v>2161.59</v>
      </c>
      <c r="C66" s="33">
        <v>7581.18</v>
      </c>
      <c r="D66" s="8">
        <v>2244.33</v>
      </c>
      <c r="E66" s="8">
        <f t="shared" si="2"/>
        <v>103.82773791514579</v>
      </c>
      <c r="F66" s="42">
        <f t="shared" si="1"/>
        <v>29.603966664819986</v>
      </c>
    </row>
    <row r="67" spans="1:6" ht="18.75" x14ac:dyDescent="0.2">
      <c r="A67" s="3" t="s">
        <v>58</v>
      </c>
      <c r="B67" s="4">
        <v>0</v>
      </c>
      <c r="C67" s="4">
        <f>C68</f>
        <v>0</v>
      </c>
      <c r="D67" s="4">
        <f>D68</f>
        <v>0</v>
      </c>
      <c r="E67" s="4" t="e">
        <f t="shared" si="2"/>
        <v>#DIV/0!</v>
      </c>
      <c r="F67" s="42" t="e">
        <f t="shared" si="1"/>
        <v>#DIV/0!</v>
      </c>
    </row>
    <row r="68" spans="1:6" ht="19.5" x14ac:dyDescent="0.2">
      <c r="A68" s="7" t="s">
        <v>59</v>
      </c>
      <c r="B68" s="8">
        <v>0</v>
      </c>
      <c r="C68" s="33">
        <v>0</v>
      </c>
      <c r="D68" s="8">
        <v>0</v>
      </c>
      <c r="E68" s="8" t="e">
        <f t="shared" si="2"/>
        <v>#DIV/0!</v>
      </c>
      <c r="F68" s="42" t="e">
        <f t="shared" si="1"/>
        <v>#DIV/0!</v>
      </c>
    </row>
    <row r="69" spans="1:6" ht="18.75" x14ac:dyDescent="0.2">
      <c r="A69" s="3" t="s">
        <v>60</v>
      </c>
      <c r="B69" s="4">
        <f>B70+B72+B74+B73+B75</f>
        <v>1079.05</v>
      </c>
      <c r="C69" s="4">
        <f>C70+C71+C72+C73+C74+C75</f>
        <v>20180.54</v>
      </c>
      <c r="D69" s="4">
        <f>D70+D71+D72+D73+D74+D75</f>
        <v>2849.5099999999998</v>
      </c>
      <c r="E69" s="4">
        <f t="shared" si="2"/>
        <v>264.0758074231963</v>
      </c>
      <c r="F69" s="42">
        <f t="shared" ref="F69:F97" si="3">D69/C69*100</f>
        <v>14.120087965931535</v>
      </c>
    </row>
    <row r="70" spans="1:6" ht="12.75" x14ac:dyDescent="0.2">
      <c r="A70" s="7" t="s">
        <v>61</v>
      </c>
      <c r="B70" s="8">
        <v>362.34</v>
      </c>
      <c r="C70" s="33">
        <v>2986.27</v>
      </c>
      <c r="D70" s="8">
        <v>0</v>
      </c>
      <c r="E70" s="8">
        <f t="shared" si="2"/>
        <v>0</v>
      </c>
      <c r="F70" s="42">
        <f t="shared" si="3"/>
        <v>0</v>
      </c>
    </row>
    <row r="71" spans="1:6" ht="12.75" x14ac:dyDescent="0.2">
      <c r="A71" s="7" t="s">
        <v>142</v>
      </c>
      <c r="B71" s="8">
        <v>968.53</v>
      </c>
      <c r="C71" s="33">
        <v>1061.79</v>
      </c>
      <c r="D71" s="8">
        <v>1731.14</v>
      </c>
      <c r="E71" s="8">
        <f t="shared" si="2"/>
        <v>178.73891361134918</v>
      </c>
      <c r="F71" s="42">
        <f t="shared" si="3"/>
        <v>163.03977245971427</v>
      </c>
    </row>
    <row r="72" spans="1:6" ht="12.75" x14ac:dyDescent="0.2">
      <c r="A72" s="7" t="s">
        <v>62</v>
      </c>
      <c r="B72" s="8">
        <v>106.18</v>
      </c>
      <c r="C72" s="33">
        <v>159.27000000000001</v>
      </c>
      <c r="D72" s="8">
        <v>121.36</v>
      </c>
      <c r="E72" s="8">
        <f t="shared" si="2"/>
        <v>114.29647767941231</v>
      </c>
      <c r="F72" s="42">
        <f t="shared" si="3"/>
        <v>76.197651786274875</v>
      </c>
    </row>
    <row r="73" spans="1:6" ht="12.75" x14ac:dyDescent="0.2">
      <c r="A73" s="7" t="s">
        <v>63</v>
      </c>
      <c r="B73" s="8">
        <v>610.53</v>
      </c>
      <c r="C73" s="33">
        <v>1108.24</v>
      </c>
      <c r="D73" s="8">
        <v>824.43</v>
      </c>
      <c r="E73" s="8">
        <f t="shared" si="2"/>
        <v>135.03513340867769</v>
      </c>
      <c r="F73" s="42">
        <f t="shared" si="3"/>
        <v>74.390926153179819</v>
      </c>
    </row>
    <row r="74" spans="1:6" ht="12.75" x14ac:dyDescent="0.2">
      <c r="A74" s="7" t="s">
        <v>64</v>
      </c>
      <c r="B74" s="8">
        <v>0</v>
      </c>
      <c r="C74" s="33">
        <v>0</v>
      </c>
      <c r="D74" s="8">
        <v>0</v>
      </c>
      <c r="E74" s="8" t="e">
        <f t="shared" si="2"/>
        <v>#DIV/0!</v>
      </c>
      <c r="F74" s="42" t="e">
        <f t="shared" si="3"/>
        <v>#DIV/0!</v>
      </c>
    </row>
    <row r="75" spans="1:6" ht="12.75" x14ac:dyDescent="0.2">
      <c r="A75" s="7" t="s">
        <v>65</v>
      </c>
      <c r="B75" s="8">
        <v>0</v>
      </c>
      <c r="C75" s="33">
        <v>14864.97</v>
      </c>
      <c r="D75" s="8">
        <v>172.58</v>
      </c>
      <c r="E75" s="8" t="e">
        <f t="shared" si="2"/>
        <v>#DIV/0!</v>
      </c>
      <c r="F75" s="42">
        <f t="shared" si="3"/>
        <v>1.1609845159458783</v>
      </c>
    </row>
    <row r="76" spans="1:6" s="46" customFormat="1" ht="12.75" x14ac:dyDescent="0.2">
      <c r="A76" s="44" t="s">
        <v>66</v>
      </c>
      <c r="B76" s="40">
        <v>7039</v>
      </c>
      <c r="C76" s="40">
        <f>C77</f>
        <v>415.43</v>
      </c>
      <c r="D76" s="40">
        <f>D77</f>
        <v>326.7</v>
      </c>
      <c r="E76" s="40">
        <f t="shared" si="2"/>
        <v>4.6412842733342803</v>
      </c>
      <c r="F76" s="42">
        <f t="shared" si="3"/>
        <v>78.6414076980478</v>
      </c>
    </row>
    <row r="77" spans="1:6" ht="12.75" x14ac:dyDescent="0.2">
      <c r="A77" s="3" t="s">
        <v>67</v>
      </c>
      <c r="B77" s="4">
        <f>B78</f>
        <v>249.17</v>
      </c>
      <c r="C77" s="4">
        <f>C78</f>
        <v>415.43</v>
      </c>
      <c r="D77" s="4">
        <f>D78</f>
        <v>326.7</v>
      </c>
      <c r="E77" s="4">
        <f t="shared" si="2"/>
        <v>131.11530280531366</v>
      </c>
      <c r="F77" s="42">
        <f t="shared" si="3"/>
        <v>78.6414076980478</v>
      </c>
    </row>
    <row r="78" spans="1:6" ht="19.5" x14ac:dyDescent="0.2">
      <c r="A78" s="7" t="s">
        <v>68</v>
      </c>
      <c r="B78" s="8">
        <v>249.17</v>
      </c>
      <c r="C78" s="33">
        <v>415.43</v>
      </c>
      <c r="D78" s="8">
        <v>326.7</v>
      </c>
      <c r="E78" s="8">
        <f t="shared" si="2"/>
        <v>131.11530280531366</v>
      </c>
      <c r="F78" s="42">
        <f t="shared" si="3"/>
        <v>78.6414076980478</v>
      </c>
    </row>
    <row r="79" spans="1:6" s="46" customFormat="1" ht="33.75" x14ac:dyDescent="0.2">
      <c r="A79" s="44" t="s">
        <v>69</v>
      </c>
      <c r="B79" s="40">
        <f t="shared" ref="B79:D80" si="4">B80</f>
        <v>31866.560000000001</v>
      </c>
      <c r="C79" s="40">
        <f t="shared" si="4"/>
        <v>60521.61</v>
      </c>
      <c r="D79" s="40">
        <f t="shared" si="4"/>
        <v>25111.56</v>
      </c>
      <c r="E79" s="40">
        <f t="shared" si="2"/>
        <v>78.802230300352477</v>
      </c>
      <c r="F79" s="42">
        <f t="shared" si="3"/>
        <v>41.491890252093427</v>
      </c>
    </row>
    <row r="80" spans="1:6" ht="18.75" x14ac:dyDescent="0.2">
      <c r="A80" s="3" t="s">
        <v>70</v>
      </c>
      <c r="B80" s="4">
        <f t="shared" si="4"/>
        <v>31866.560000000001</v>
      </c>
      <c r="C80" s="4">
        <f t="shared" si="4"/>
        <v>60521.61</v>
      </c>
      <c r="D80" s="4">
        <f t="shared" si="4"/>
        <v>25111.56</v>
      </c>
      <c r="E80" s="4">
        <f t="shared" si="2"/>
        <v>78.802230300352477</v>
      </c>
      <c r="F80" s="42">
        <f t="shared" si="3"/>
        <v>41.491890252093427</v>
      </c>
    </row>
    <row r="81" spans="1:6" ht="19.5" x14ac:dyDescent="0.2">
      <c r="A81" s="7" t="s">
        <v>141</v>
      </c>
      <c r="B81" s="8">
        <v>31866.560000000001</v>
      </c>
      <c r="C81" s="8">
        <v>60521.61</v>
      </c>
      <c r="D81" s="8">
        <v>25111.56</v>
      </c>
      <c r="E81" s="4"/>
      <c r="F81" s="42">
        <f t="shared" si="3"/>
        <v>41.491890252093427</v>
      </c>
    </row>
    <row r="82" spans="1:6" ht="19.5" x14ac:dyDescent="0.2">
      <c r="A82" s="7" t="s">
        <v>140</v>
      </c>
      <c r="B82" s="8">
        <v>0</v>
      </c>
      <c r="C82" s="8">
        <v>0</v>
      </c>
      <c r="D82" s="8">
        <v>0</v>
      </c>
      <c r="E82" s="8" t="e">
        <f t="shared" ref="E82:E97" si="5">D82/B82*100</f>
        <v>#DIV/0!</v>
      </c>
      <c r="F82" s="42" t="e">
        <f t="shared" si="3"/>
        <v>#DIV/0!</v>
      </c>
    </row>
    <row r="83" spans="1:6" s="46" customFormat="1" ht="12.75" x14ac:dyDescent="0.2">
      <c r="A83" s="44" t="s">
        <v>99</v>
      </c>
      <c r="B83" s="40">
        <f>B84</f>
        <v>0</v>
      </c>
      <c r="C83" s="40">
        <f>C84</f>
        <v>0</v>
      </c>
      <c r="D83" s="40">
        <v>0</v>
      </c>
      <c r="E83" s="40" t="e">
        <f t="shared" si="5"/>
        <v>#DIV/0!</v>
      </c>
      <c r="F83" s="42" t="e">
        <f t="shared" si="3"/>
        <v>#DIV/0!</v>
      </c>
    </row>
    <row r="84" spans="1:6" ht="12.75" x14ac:dyDescent="0.2">
      <c r="A84" s="3" t="s">
        <v>100</v>
      </c>
      <c r="B84" s="4">
        <f>B85</f>
        <v>0</v>
      </c>
      <c r="C84" s="8">
        <v>0</v>
      </c>
      <c r="D84" s="8">
        <v>0</v>
      </c>
      <c r="E84" s="8" t="e">
        <f t="shared" si="5"/>
        <v>#DIV/0!</v>
      </c>
      <c r="F84" s="42" t="e">
        <f t="shared" si="3"/>
        <v>#DIV/0!</v>
      </c>
    </row>
    <row r="85" spans="1:6" ht="12.75" x14ac:dyDescent="0.2">
      <c r="A85" s="7" t="s">
        <v>101</v>
      </c>
      <c r="B85" s="8">
        <v>0</v>
      </c>
      <c r="C85" s="8">
        <v>0</v>
      </c>
      <c r="D85" s="8">
        <v>0</v>
      </c>
      <c r="E85" s="8" t="e">
        <f t="shared" si="5"/>
        <v>#DIV/0!</v>
      </c>
      <c r="F85" s="42" t="e">
        <f t="shared" si="3"/>
        <v>#DIV/0!</v>
      </c>
    </row>
    <row r="86" spans="1:6" s="45" customFormat="1" ht="22.5" x14ac:dyDescent="0.2">
      <c r="A86" s="44" t="s">
        <v>71</v>
      </c>
      <c r="B86" s="40">
        <f>SUM(B87,B94)</f>
        <v>0</v>
      </c>
      <c r="C86" s="40">
        <f>C87+C92+C94</f>
        <v>3032.4700000000003</v>
      </c>
      <c r="D86" s="40">
        <f>D87+D92+D94</f>
        <v>0</v>
      </c>
      <c r="E86" s="40" t="e">
        <f t="shared" si="5"/>
        <v>#DIV/0!</v>
      </c>
      <c r="F86" s="42">
        <f t="shared" si="3"/>
        <v>0</v>
      </c>
    </row>
    <row r="87" spans="1:6" s="48" customFormat="1" ht="24" x14ac:dyDescent="0.2">
      <c r="A87" s="38" t="s">
        <v>72</v>
      </c>
      <c r="B87" s="4">
        <v>0</v>
      </c>
      <c r="C87" s="4">
        <f>C89+C90+C91</f>
        <v>2833.38</v>
      </c>
      <c r="D87" s="4">
        <f>D88</f>
        <v>0</v>
      </c>
      <c r="E87" s="4" t="e">
        <f t="shared" si="5"/>
        <v>#DIV/0!</v>
      </c>
      <c r="F87" s="42">
        <f t="shared" si="3"/>
        <v>0</v>
      </c>
    </row>
    <row r="88" spans="1:6" ht="12.75" x14ac:dyDescent="0.2">
      <c r="A88" s="3" t="s">
        <v>73</v>
      </c>
      <c r="B88" s="4">
        <v>0</v>
      </c>
      <c r="C88" s="4">
        <f>C89+C90+C91</f>
        <v>2833.38</v>
      </c>
      <c r="D88" s="4">
        <f>D89+D90+D91</f>
        <v>0</v>
      </c>
      <c r="E88" s="4" t="e">
        <f t="shared" si="5"/>
        <v>#DIV/0!</v>
      </c>
      <c r="F88" s="42">
        <f t="shared" si="3"/>
        <v>0</v>
      </c>
    </row>
    <row r="89" spans="1:6" ht="12.75" x14ac:dyDescent="0.2">
      <c r="A89" s="7" t="s">
        <v>74</v>
      </c>
      <c r="B89" s="8">
        <v>0</v>
      </c>
      <c r="C89" s="33">
        <v>2833.38</v>
      </c>
      <c r="D89" s="8">
        <v>0</v>
      </c>
      <c r="E89" s="8" t="e">
        <f t="shared" si="5"/>
        <v>#DIV/0!</v>
      </c>
      <c r="F89" s="42">
        <f t="shared" si="3"/>
        <v>0</v>
      </c>
    </row>
    <row r="90" spans="1:6" ht="12.75" x14ac:dyDescent="0.2">
      <c r="A90" s="7" t="s">
        <v>75</v>
      </c>
      <c r="B90" s="8">
        <v>0</v>
      </c>
      <c r="C90" s="33">
        <v>0</v>
      </c>
      <c r="D90" s="8">
        <v>0</v>
      </c>
      <c r="E90" s="8" t="e">
        <f t="shared" si="5"/>
        <v>#DIV/0!</v>
      </c>
      <c r="F90" s="42" t="e">
        <f t="shared" si="3"/>
        <v>#DIV/0!</v>
      </c>
    </row>
    <row r="91" spans="1:6" ht="19.5" x14ac:dyDescent="0.2">
      <c r="A91" s="7" t="s">
        <v>76</v>
      </c>
      <c r="B91" s="8">
        <v>0</v>
      </c>
      <c r="C91" s="33">
        <v>0</v>
      </c>
      <c r="D91" s="8">
        <v>0</v>
      </c>
      <c r="E91" s="8" t="e">
        <f t="shared" si="5"/>
        <v>#DIV/0!</v>
      </c>
      <c r="F91" s="42" t="e">
        <f t="shared" si="3"/>
        <v>#DIV/0!</v>
      </c>
    </row>
    <row r="92" spans="1:6" ht="18.75" x14ac:dyDescent="0.2">
      <c r="A92" s="3" t="s">
        <v>77</v>
      </c>
      <c r="B92" s="4">
        <v>0</v>
      </c>
      <c r="C92" s="4">
        <f>C93</f>
        <v>199.09</v>
      </c>
      <c r="D92" s="4">
        <f>D93</f>
        <v>0</v>
      </c>
      <c r="E92" s="8" t="e">
        <f t="shared" si="5"/>
        <v>#DIV/0!</v>
      </c>
      <c r="F92" s="42">
        <f t="shared" si="3"/>
        <v>0</v>
      </c>
    </row>
    <row r="93" spans="1:6" ht="12.75" x14ac:dyDescent="0.2">
      <c r="A93" s="7" t="s">
        <v>78</v>
      </c>
      <c r="B93" s="8"/>
      <c r="C93" s="33">
        <v>199.09</v>
      </c>
      <c r="D93" s="8">
        <v>0</v>
      </c>
      <c r="E93" s="8" t="e">
        <f t="shared" si="5"/>
        <v>#DIV/0!</v>
      </c>
      <c r="F93" s="42">
        <f t="shared" si="3"/>
        <v>0</v>
      </c>
    </row>
    <row r="94" spans="1:6" s="45" customFormat="1" ht="16.5" customHeight="1" x14ac:dyDescent="0.2">
      <c r="A94" s="47" t="s">
        <v>102</v>
      </c>
      <c r="B94" s="40">
        <v>0</v>
      </c>
      <c r="C94" s="49">
        <f>C95</f>
        <v>0</v>
      </c>
      <c r="D94" s="40">
        <f>D95</f>
        <v>0</v>
      </c>
      <c r="E94" s="8" t="e">
        <f t="shared" si="5"/>
        <v>#DIV/0!</v>
      </c>
      <c r="F94" s="42" t="e">
        <f t="shared" si="3"/>
        <v>#DIV/0!</v>
      </c>
    </row>
    <row r="95" spans="1:6" ht="18.75" x14ac:dyDescent="0.2">
      <c r="A95" s="3" t="s">
        <v>103</v>
      </c>
      <c r="B95" s="4">
        <v>0</v>
      </c>
      <c r="C95" s="50">
        <v>0</v>
      </c>
      <c r="D95" s="4">
        <f>D96</f>
        <v>0</v>
      </c>
      <c r="E95" s="8" t="e">
        <f t="shared" si="5"/>
        <v>#DIV/0!</v>
      </c>
      <c r="F95" s="42" t="e">
        <f t="shared" si="3"/>
        <v>#DIV/0!</v>
      </c>
    </row>
    <row r="96" spans="1:6" ht="19.5" x14ac:dyDescent="0.2">
      <c r="A96" s="7" t="s">
        <v>104</v>
      </c>
      <c r="B96" s="8">
        <v>0</v>
      </c>
      <c r="C96" s="34">
        <v>0</v>
      </c>
      <c r="D96" s="8">
        <v>0</v>
      </c>
      <c r="E96" s="8" t="e">
        <f t="shared" si="5"/>
        <v>#DIV/0!</v>
      </c>
      <c r="F96" s="42" t="e">
        <f t="shared" si="3"/>
        <v>#DIV/0!</v>
      </c>
    </row>
    <row r="97" spans="1:6" ht="12.75" x14ac:dyDescent="0.2">
      <c r="A97" s="10" t="s">
        <v>79</v>
      </c>
      <c r="B97" s="11">
        <f>SUM(B86,B37)</f>
        <v>557776.79</v>
      </c>
      <c r="C97" s="11">
        <f>C86+C37</f>
        <v>1444303.5</v>
      </c>
      <c r="D97" s="11">
        <f>SUM(D86,D37)</f>
        <v>828595.97</v>
      </c>
      <c r="E97" s="11">
        <f t="shared" si="5"/>
        <v>148.55332542610816</v>
      </c>
      <c r="F97" s="42">
        <f t="shared" si="3"/>
        <v>57.369934366287964</v>
      </c>
    </row>
    <row r="101" spans="1:6" x14ac:dyDescent="0.2">
      <c r="B101" s="32"/>
      <c r="C101" s="32"/>
      <c r="D101" s="32"/>
    </row>
  </sheetData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6" workbookViewId="0">
      <selection activeCell="A25" sqref="A25"/>
    </sheetView>
  </sheetViews>
  <sheetFormatPr defaultColWidth="9.140625" defaultRowHeight="11.25" x14ac:dyDescent="0.15"/>
  <cols>
    <col min="1" max="1" width="31.7109375" style="37" customWidth="1"/>
    <col min="2" max="2" width="14.140625" style="37" customWidth="1"/>
    <col min="3" max="3" width="13.28515625" style="37" customWidth="1"/>
    <col min="4" max="4" width="10.7109375" style="37" customWidth="1"/>
    <col min="5" max="5" width="7.85546875" style="37" bestFit="1" customWidth="1"/>
    <col min="6" max="6" width="8.140625" style="37" customWidth="1"/>
    <col min="7" max="16384" width="9.140625" style="37"/>
  </cols>
  <sheetData>
    <row r="1" spans="1:6" x14ac:dyDescent="0.15">
      <c r="A1" s="37" t="s">
        <v>105</v>
      </c>
    </row>
    <row r="2" spans="1:6" ht="15" x14ac:dyDescent="0.25">
      <c r="A2" s="137" t="s">
        <v>124</v>
      </c>
      <c r="B2" s="138"/>
      <c r="C2" s="138"/>
      <c r="D2" s="138"/>
      <c r="E2" s="138"/>
    </row>
    <row r="3" spans="1:6" ht="27" customHeight="1" x14ac:dyDescent="0.15">
      <c r="A3" s="132" t="s">
        <v>123</v>
      </c>
      <c r="B3" s="133"/>
      <c r="C3" s="133"/>
      <c r="D3" s="133"/>
      <c r="E3" s="133"/>
      <c r="F3" s="65"/>
    </row>
    <row r="4" spans="1:6" ht="34.5" thickBot="1" x14ac:dyDescent="0.2">
      <c r="A4" s="89" t="s">
        <v>0</v>
      </c>
      <c r="B4" s="64" t="s">
        <v>1</v>
      </c>
      <c r="C4" s="64" t="s">
        <v>2</v>
      </c>
      <c r="D4" s="64" t="s">
        <v>153</v>
      </c>
      <c r="E4" s="64" t="s">
        <v>145</v>
      </c>
      <c r="F4" s="90" t="s">
        <v>154</v>
      </c>
    </row>
    <row r="5" spans="1:6" ht="12" x14ac:dyDescent="0.2">
      <c r="A5" s="91" t="s">
        <v>107</v>
      </c>
      <c r="B5" s="58">
        <f>B7+B11+B13+B15</f>
        <v>719644.29000000015</v>
      </c>
      <c r="C5" s="58">
        <f>C7+C11+C13+C15+C18+C20</f>
        <v>1443903.3299999998</v>
      </c>
      <c r="D5" s="58">
        <f>D7+D11+D13+D15+D18+D20</f>
        <v>959141.06</v>
      </c>
      <c r="E5" s="39">
        <f>D5/B5*100</f>
        <v>133.27988192611099</v>
      </c>
      <c r="F5" s="92">
        <f>D5/C5*100</f>
        <v>66.426958098365233</v>
      </c>
    </row>
    <row r="6" spans="1:6" ht="12" x14ac:dyDescent="0.2">
      <c r="A6" s="91"/>
      <c r="B6" s="58"/>
      <c r="C6" s="58"/>
      <c r="D6" s="58"/>
      <c r="E6" s="39"/>
      <c r="F6" s="92" t="e">
        <f t="shared" ref="F6:F23" si="0">D6/C6*100</f>
        <v>#DIV/0!</v>
      </c>
    </row>
    <row r="7" spans="1:6" s="52" customFormat="1" ht="12.75" x14ac:dyDescent="0.2">
      <c r="A7" s="93" t="s">
        <v>109</v>
      </c>
      <c r="B7" s="59">
        <f>B8</f>
        <v>664209.67000000004</v>
      </c>
      <c r="C7" s="59">
        <f>C8</f>
        <v>1294037.71</v>
      </c>
      <c r="D7" s="59">
        <f>SUM(D8:D10)</f>
        <v>796484.31</v>
      </c>
      <c r="E7" s="51">
        <f t="shared" ref="E7:E23" si="1">D7/B7*100</f>
        <v>119.914591126022</v>
      </c>
      <c r="F7" s="92">
        <f t="shared" si="0"/>
        <v>61.550316798727614</v>
      </c>
    </row>
    <row r="8" spans="1:6" s="55" customFormat="1" ht="24" x14ac:dyDescent="0.2">
      <c r="A8" s="94" t="s">
        <v>150</v>
      </c>
      <c r="B8" s="57">
        <v>664209.67000000004</v>
      </c>
      <c r="C8" s="57">
        <v>1294037.71</v>
      </c>
      <c r="D8" s="57">
        <v>796484.31</v>
      </c>
      <c r="E8" s="53">
        <f t="shared" si="1"/>
        <v>119.914591126022</v>
      </c>
      <c r="F8" s="92">
        <f t="shared" si="0"/>
        <v>61.550316798727614</v>
      </c>
    </row>
    <row r="9" spans="1:6" s="55" customFormat="1" ht="12" x14ac:dyDescent="0.2">
      <c r="A9" s="94" t="s">
        <v>110</v>
      </c>
      <c r="B9" s="57">
        <v>0</v>
      </c>
      <c r="C9" s="57">
        <v>0</v>
      </c>
      <c r="D9" s="57">
        <v>0</v>
      </c>
      <c r="E9" s="53" t="e">
        <f t="shared" si="1"/>
        <v>#DIV/0!</v>
      </c>
      <c r="F9" s="92" t="e">
        <f t="shared" si="0"/>
        <v>#DIV/0!</v>
      </c>
    </row>
    <row r="10" spans="1:6" s="55" customFormat="1" ht="12" x14ac:dyDescent="0.2">
      <c r="A10" s="94" t="s">
        <v>111</v>
      </c>
      <c r="B10" s="57">
        <v>0</v>
      </c>
      <c r="C10" s="57">
        <v>0</v>
      </c>
      <c r="D10" s="57">
        <v>0</v>
      </c>
      <c r="E10" s="53" t="e">
        <f t="shared" si="1"/>
        <v>#DIV/0!</v>
      </c>
      <c r="F10" s="92" t="e">
        <f t="shared" si="0"/>
        <v>#DIV/0!</v>
      </c>
    </row>
    <row r="11" spans="1:6" s="52" customFormat="1" ht="12.75" x14ac:dyDescent="0.2">
      <c r="A11" s="93" t="s">
        <v>112</v>
      </c>
      <c r="B11" s="59">
        <f>B12</f>
        <v>885.28</v>
      </c>
      <c r="C11" s="59">
        <f>C12</f>
        <v>0</v>
      </c>
      <c r="D11" s="59">
        <f>D12</f>
        <v>0</v>
      </c>
      <c r="E11" s="51">
        <f t="shared" si="1"/>
        <v>0</v>
      </c>
      <c r="F11" s="92" t="e">
        <f t="shared" si="0"/>
        <v>#DIV/0!</v>
      </c>
    </row>
    <row r="12" spans="1:6" s="55" customFormat="1" ht="12" x14ac:dyDescent="0.2">
      <c r="A12" s="94" t="s">
        <v>113</v>
      </c>
      <c r="B12" s="57">
        <v>885.28</v>
      </c>
      <c r="C12" s="56">
        <v>0</v>
      </c>
      <c r="D12" s="56">
        <v>0</v>
      </c>
      <c r="E12" s="53">
        <f t="shared" si="1"/>
        <v>0</v>
      </c>
      <c r="F12" s="92" t="e">
        <f t="shared" si="0"/>
        <v>#DIV/0!</v>
      </c>
    </row>
    <row r="13" spans="1:6" s="52" customFormat="1" ht="12.75" x14ac:dyDescent="0.2">
      <c r="A13" s="93" t="s">
        <v>114</v>
      </c>
      <c r="B13" s="59">
        <f>B14</f>
        <v>367.68</v>
      </c>
      <c r="C13" s="59">
        <f>C14</f>
        <v>13670.45</v>
      </c>
      <c r="D13" s="59">
        <f>D14</f>
        <v>956.39</v>
      </c>
      <c r="E13" s="51">
        <f t="shared" si="1"/>
        <v>260.11477371627501</v>
      </c>
      <c r="F13" s="92">
        <f t="shared" si="0"/>
        <v>6.9960389014260684</v>
      </c>
    </row>
    <row r="14" spans="1:6" ht="12" x14ac:dyDescent="0.2">
      <c r="A14" s="94" t="s">
        <v>148</v>
      </c>
      <c r="B14" s="57">
        <v>367.68</v>
      </c>
      <c r="C14" s="57">
        <v>13670.45</v>
      </c>
      <c r="D14" s="57">
        <v>956.39</v>
      </c>
      <c r="E14" s="39">
        <f t="shared" si="1"/>
        <v>260.11477371627501</v>
      </c>
      <c r="F14" s="92">
        <f t="shared" si="0"/>
        <v>6.9960389014260684</v>
      </c>
    </row>
    <row r="15" spans="1:6" s="52" customFormat="1" ht="12.75" x14ac:dyDescent="0.2">
      <c r="A15" s="93" t="s">
        <v>115</v>
      </c>
      <c r="B15" s="59">
        <f>B16</f>
        <v>54181.66</v>
      </c>
      <c r="C15" s="59">
        <f>C16</f>
        <v>136195.17000000001</v>
      </c>
      <c r="D15" s="59">
        <f>D16</f>
        <v>161700.35999999999</v>
      </c>
      <c r="E15" s="51">
        <f t="shared" si="1"/>
        <v>298.44113303283797</v>
      </c>
      <c r="F15" s="92">
        <f t="shared" si="0"/>
        <v>118.72694163823869</v>
      </c>
    </row>
    <row r="16" spans="1:6" ht="24" x14ac:dyDescent="0.2">
      <c r="A16" s="94" t="s">
        <v>149</v>
      </c>
      <c r="B16" s="57">
        <v>54181.66</v>
      </c>
      <c r="C16" s="57">
        <v>136195.17000000001</v>
      </c>
      <c r="D16" s="57">
        <v>161700.35999999999</v>
      </c>
      <c r="E16" s="54">
        <f t="shared" si="1"/>
        <v>298.44113303283797</v>
      </c>
      <c r="F16" s="92">
        <f t="shared" si="0"/>
        <v>118.72694163823869</v>
      </c>
    </row>
    <row r="17" spans="1:6" ht="12" x14ac:dyDescent="0.2">
      <c r="A17" s="94" t="s">
        <v>122</v>
      </c>
      <c r="B17" s="57">
        <v>0</v>
      </c>
      <c r="C17" s="57">
        <v>0</v>
      </c>
      <c r="D17" s="56">
        <v>0</v>
      </c>
      <c r="E17" s="54" t="e">
        <f t="shared" si="1"/>
        <v>#DIV/0!</v>
      </c>
      <c r="F17" s="92" t="e">
        <f t="shared" si="0"/>
        <v>#DIV/0!</v>
      </c>
    </row>
    <row r="18" spans="1:6" s="52" customFormat="1" ht="25.5" x14ac:dyDescent="0.2">
      <c r="A18" s="93" t="s">
        <v>116</v>
      </c>
      <c r="B18" s="59">
        <v>0</v>
      </c>
      <c r="C18" s="59">
        <f>C19</f>
        <v>0</v>
      </c>
      <c r="D18" s="59">
        <v>0</v>
      </c>
      <c r="E18" s="51" t="e">
        <f t="shared" si="1"/>
        <v>#DIV/0!</v>
      </c>
      <c r="F18" s="92" t="e">
        <f t="shared" si="0"/>
        <v>#DIV/0!</v>
      </c>
    </row>
    <row r="19" spans="1:6" ht="24" x14ac:dyDescent="0.2">
      <c r="A19" s="94" t="s">
        <v>117</v>
      </c>
      <c r="B19" s="57">
        <v>0</v>
      </c>
      <c r="C19" s="57">
        <v>0</v>
      </c>
      <c r="D19" s="57">
        <v>0</v>
      </c>
      <c r="E19" s="39" t="e">
        <f t="shared" si="1"/>
        <v>#DIV/0!</v>
      </c>
      <c r="F19" s="92" t="e">
        <f t="shared" si="0"/>
        <v>#DIV/0!</v>
      </c>
    </row>
    <row r="20" spans="1:6" s="52" customFormat="1" ht="25.5" x14ac:dyDescent="0.2">
      <c r="A20" s="93" t="s">
        <v>118</v>
      </c>
      <c r="B20" s="59">
        <f>B21</f>
        <v>0</v>
      </c>
      <c r="C20" s="59">
        <f>C21</f>
        <v>0</v>
      </c>
      <c r="D20" s="59">
        <f>D21</f>
        <v>0</v>
      </c>
      <c r="E20" s="51" t="e">
        <f t="shared" si="1"/>
        <v>#DIV/0!</v>
      </c>
      <c r="F20" s="92" t="e">
        <f t="shared" si="0"/>
        <v>#DIV/0!</v>
      </c>
    </row>
    <row r="21" spans="1:6" ht="12" x14ac:dyDescent="0.2">
      <c r="A21" s="94" t="s">
        <v>119</v>
      </c>
      <c r="B21" s="57">
        <v>0</v>
      </c>
      <c r="C21" s="57">
        <v>0</v>
      </c>
      <c r="D21" s="57">
        <v>0</v>
      </c>
      <c r="E21" s="39" t="e">
        <f t="shared" si="1"/>
        <v>#DIV/0!</v>
      </c>
      <c r="F21" s="92" t="e">
        <f t="shared" si="0"/>
        <v>#DIV/0!</v>
      </c>
    </row>
    <row r="22" spans="1:6" s="52" customFormat="1" ht="30" x14ac:dyDescent="0.25">
      <c r="A22" s="95" t="s">
        <v>120</v>
      </c>
      <c r="B22" s="96">
        <v>0</v>
      </c>
      <c r="C22" s="96">
        <v>0</v>
      </c>
      <c r="D22" s="96">
        <v>0</v>
      </c>
      <c r="E22" s="97" t="e">
        <f t="shared" si="1"/>
        <v>#DIV/0!</v>
      </c>
      <c r="F22" s="92" t="e">
        <f t="shared" si="0"/>
        <v>#DIV/0!</v>
      </c>
    </row>
    <row r="23" spans="1:6" ht="15" x14ac:dyDescent="0.25">
      <c r="A23" s="95" t="s">
        <v>121</v>
      </c>
      <c r="B23" s="96">
        <v>0</v>
      </c>
      <c r="C23" s="96">
        <v>0</v>
      </c>
      <c r="D23" s="96">
        <v>0</v>
      </c>
      <c r="E23" s="97" t="e">
        <f t="shared" si="1"/>
        <v>#DIV/0!</v>
      </c>
      <c r="F23" s="92" t="e">
        <f t="shared" si="0"/>
        <v>#DIV/0!</v>
      </c>
    </row>
    <row r="24" spans="1:6" ht="15" x14ac:dyDescent="0.25">
      <c r="A24" s="98"/>
      <c r="B24" s="96"/>
      <c r="C24" s="96"/>
      <c r="D24" s="96"/>
      <c r="E24" s="97"/>
      <c r="F24" s="99"/>
    </row>
    <row r="25" spans="1:6" ht="12" thickBot="1" x14ac:dyDescent="0.2">
      <c r="A25" s="100"/>
      <c r="B25" s="66"/>
      <c r="C25" s="66"/>
      <c r="D25" s="66"/>
      <c r="E25" s="66"/>
      <c r="F25" s="101"/>
    </row>
    <row r="26" spans="1:6" ht="16.5" thickBot="1" x14ac:dyDescent="0.2">
      <c r="A26" s="134" t="s">
        <v>136</v>
      </c>
      <c r="B26" s="135"/>
      <c r="C26" s="135"/>
      <c r="D26" s="135"/>
      <c r="E26" s="136"/>
      <c r="F26" s="101"/>
    </row>
    <row r="27" spans="1:6" x14ac:dyDescent="0.15">
      <c r="A27" s="100"/>
      <c r="B27" s="66"/>
      <c r="C27" s="66"/>
      <c r="D27" s="66"/>
      <c r="E27" s="66"/>
      <c r="F27" s="101"/>
    </row>
    <row r="28" spans="1:6" ht="12" x14ac:dyDescent="0.2">
      <c r="A28" s="91" t="s">
        <v>108</v>
      </c>
      <c r="B28" s="58">
        <f>SUM(B30,B34,B36,B38,B41,B43)</f>
        <v>557776.79</v>
      </c>
      <c r="C28" s="58">
        <f>C30+C34+C36+C38+C41+C43</f>
        <v>1444303.5</v>
      </c>
      <c r="D28" s="58">
        <f>SUM(D30,D34,D36,D38,D41,D43)</f>
        <v>828595.97000000009</v>
      </c>
      <c r="E28" s="39">
        <f>D28/B28*100</f>
        <v>148.55332542610819</v>
      </c>
      <c r="F28" s="92">
        <f>D28/C28*100</f>
        <v>57.369934366287978</v>
      </c>
    </row>
    <row r="29" spans="1:6" ht="12" x14ac:dyDescent="0.2">
      <c r="A29" s="91"/>
      <c r="B29" s="58"/>
      <c r="C29" s="58"/>
      <c r="D29" s="58"/>
      <c r="E29" s="39"/>
      <c r="F29" s="92" t="e">
        <f t="shared" ref="F29:F46" si="2">D29/C29*100</f>
        <v>#DIV/0!</v>
      </c>
    </row>
    <row r="30" spans="1:6" ht="12.75" x14ac:dyDescent="0.2">
      <c r="A30" s="102" t="s">
        <v>109</v>
      </c>
      <c r="B30" s="59">
        <f>SUM(B31:B33)</f>
        <v>502491.02</v>
      </c>
      <c r="C30" s="59">
        <f>C31</f>
        <v>1294305.1499999999</v>
      </c>
      <c r="D30" s="59">
        <f>SUM(D31:D33)</f>
        <v>709254.15</v>
      </c>
      <c r="E30" s="51">
        <f t="shared" ref="E30:E46" si="3">D30/B30*100</f>
        <v>141.14762687699374</v>
      </c>
      <c r="F30" s="92">
        <f t="shared" si="2"/>
        <v>54.798062883393463</v>
      </c>
    </row>
    <row r="31" spans="1:6" ht="12" x14ac:dyDescent="0.2">
      <c r="A31" s="103" t="s">
        <v>151</v>
      </c>
      <c r="B31" s="57">
        <v>502491.02</v>
      </c>
      <c r="C31" s="57">
        <v>1294305.1499999999</v>
      </c>
      <c r="D31" s="57">
        <v>709254.15</v>
      </c>
      <c r="E31" s="53">
        <f t="shared" si="3"/>
        <v>141.14762687699374</v>
      </c>
      <c r="F31" s="92">
        <f t="shared" si="2"/>
        <v>54.798062883393463</v>
      </c>
    </row>
    <row r="32" spans="1:6" ht="12" x14ac:dyDescent="0.2">
      <c r="A32" s="103" t="s">
        <v>110</v>
      </c>
      <c r="B32" s="57">
        <v>0</v>
      </c>
      <c r="C32" s="57">
        <v>0</v>
      </c>
      <c r="D32" s="57">
        <v>0</v>
      </c>
      <c r="E32" s="53" t="e">
        <f t="shared" si="3"/>
        <v>#DIV/0!</v>
      </c>
      <c r="F32" s="92" t="e">
        <f t="shared" si="2"/>
        <v>#DIV/0!</v>
      </c>
    </row>
    <row r="33" spans="1:6" ht="12" x14ac:dyDescent="0.2">
      <c r="A33" s="103" t="s">
        <v>111</v>
      </c>
      <c r="B33" s="57">
        <v>0</v>
      </c>
      <c r="C33" s="57">
        <v>0</v>
      </c>
      <c r="D33" s="57">
        <v>0</v>
      </c>
      <c r="E33" s="53" t="e">
        <f t="shared" si="3"/>
        <v>#DIV/0!</v>
      </c>
      <c r="F33" s="92" t="e">
        <f t="shared" si="2"/>
        <v>#DIV/0!</v>
      </c>
    </row>
    <row r="34" spans="1:6" ht="12.75" x14ac:dyDescent="0.2">
      <c r="A34" s="102" t="s">
        <v>112</v>
      </c>
      <c r="B34" s="59">
        <f>B35</f>
        <v>0</v>
      </c>
      <c r="C34" s="59">
        <f>C35</f>
        <v>0</v>
      </c>
      <c r="D34" s="59">
        <f>D35</f>
        <v>0</v>
      </c>
      <c r="E34" s="51" t="e">
        <f t="shared" si="3"/>
        <v>#DIV/0!</v>
      </c>
      <c r="F34" s="92" t="e">
        <f t="shared" si="2"/>
        <v>#DIV/0!</v>
      </c>
    </row>
    <row r="35" spans="1:6" ht="12" x14ac:dyDescent="0.2">
      <c r="A35" s="103" t="s">
        <v>113</v>
      </c>
      <c r="B35" s="57">
        <v>0</v>
      </c>
      <c r="C35" s="56">
        <v>0</v>
      </c>
      <c r="D35" s="56">
        <v>0</v>
      </c>
      <c r="E35" s="53" t="e">
        <f t="shared" si="3"/>
        <v>#DIV/0!</v>
      </c>
      <c r="F35" s="92" t="e">
        <f t="shared" si="2"/>
        <v>#DIV/0!</v>
      </c>
    </row>
    <row r="36" spans="1:6" ht="12.75" x14ac:dyDescent="0.2">
      <c r="A36" s="102" t="s">
        <v>114</v>
      </c>
      <c r="B36" s="59">
        <f>B37</f>
        <v>1106.2</v>
      </c>
      <c r="C36" s="59">
        <f>C37</f>
        <v>13849.37</v>
      </c>
      <c r="D36" s="59">
        <v>44642.67</v>
      </c>
      <c r="E36" s="51">
        <f t="shared" si="3"/>
        <v>4035.6779967456155</v>
      </c>
      <c r="F36" s="92">
        <f t="shared" si="2"/>
        <v>322.34440989012489</v>
      </c>
    </row>
    <row r="37" spans="1:6" ht="12" x14ac:dyDescent="0.2">
      <c r="A37" s="103" t="s">
        <v>152</v>
      </c>
      <c r="B37" s="57">
        <v>1106.2</v>
      </c>
      <c r="C37" s="57">
        <v>13849.37</v>
      </c>
      <c r="D37" s="57">
        <v>3222.1</v>
      </c>
      <c r="E37" s="39">
        <f t="shared" si="3"/>
        <v>291.27644187307897</v>
      </c>
      <c r="F37" s="92">
        <f t="shared" si="2"/>
        <v>23.265318205810082</v>
      </c>
    </row>
    <row r="38" spans="1:6" ht="12.75" x14ac:dyDescent="0.2">
      <c r="A38" s="102" t="s">
        <v>115</v>
      </c>
      <c r="B38" s="59">
        <f>SUM(B39:B40)</f>
        <v>54179.57</v>
      </c>
      <c r="C38" s="59">
        <f>C39</f>
        <v>136148.98000000001</v>
      </c>
      <c r="D38" s="59">
        <f>SUM(D39:D40)</f>
        <v>74699.149999999994</v>
      </c>
      <c r="E38" s="51">
        <f t="shared" si="3"/>
        <v>137.8732795406091</v>
      </c>
      <c r="F38" s="92">
        <f t="shared" si="2"/>
        <v>54.865743393744104</v>
      </c>
    </row>
    <row r="39" spans="1:6" ht="24" x14ac:dyDescent="0.2">
      <c r="A39" s="103" t="s">
        <v>149</v>
      </c>
      <c r="B39" s="57">
        <v>54179.57</v>
      </c>
      <c r="C39" s="57">
        <v>136148.98000000001</v>
      </c>
      <c r="D39" s="57">
        <v>74699.149999999994</v>
      </c>
      <c r="E39" s="54">
        <f t="shared" si="3"/>
        <v>137.8732795406091</v>
      </c>
      <c r="F39" s="92">
        <f t="shared" si="2"/>
        <v>54.865743393744104</v>
      </c>
    </row>
    <row r="40" spans="1:6" ht="12" x14ac:dyDescent="0.2">
      <c r="A40" s="103" t="s">
        <v>122</v>
      </c>
      <c r="B40" s="57">
        <v>0</v>
      </c>
      <c r="C40" s="57">
        <v>0</v>
      </c>
      <c r="D40" s="57">
        <v>0</v>
      </c>
      <c r="E40" s="54" t="e">
        <f t="shared" si="3"/>
        <v>#DIV/0!</v>
      </c>
      <c r="F40" s="92" t="e">
        <f t="shared" si="2"/>
        <v>#DIV/0!</v>
      </c>
    </row>
    <row r="41" spans="1:6" ht="25.5" x14ac:dyDescent="0.2">
      <c r="A41" s="102" t="s">
        <v>116</v>
      </c>
      <c r="B41" s="59">
        <v>0</v>
      </c>
      <c r="C41" s="59">
        <f>C42</f>
        <v>0</v>
      </c>
      <c r="D41" s="59">
        <v>0</v>
      </c>
      <c r="E41" s="51" t="e">
        <f t="shared" si="3"/>
        <v>#DIV/0!</v>
      </c>
      <c r="F41" s="92" t="e">
        <f t="shared" si="2"/>
        <v>#DIV/0!</v>
      </c>
    </row>
    <row r="42" spans="1:6" ht="24" x14ac:dyDescent="0.2">
      <c r="A42" s="103" t="s">
        <v>117</v>
      </c>
      <c r="B42" s="57">
        <v>0</v>
      </c>
      <c r="C42" s="57">
        <v>0</v>
      </c>
      <c r="D42" s="57">
        <v>0</v>
      </c>
      <c r="E42" s="39" t="e">
        <f t="shared" si="3"/>
        <v>#DIV/0!</v>
      </c>
      <c r="F42" s="92" t="e">
        <f t="shared" si="2"/>
        <v>#DIV/0!</v>
      </c>
    </row>
    <row r="43" spans="1:6" ht="12.75" x14ac:dyDescent="0.2">
      <c r="A43" s="102" t="s">
        <v>118</v>
      </c>
      <c r="B43" s="59">
        <v>0</v>
      </c>
      <c r="C43" s="59">
        <f>C44</f>
        <v>0</v>
      </c>
      <c r="D43" s="59">
        <v>0</v>
      </c>
      <c r="E43" s="51" t="e">
        <f t="shared" si="3"/>
        <v>#DIV/0!</v>
      </c>
      <c r="F43" s="92" t="e">
        <f t="shared" si="2"/>
        <v>#DIV/0!</v>
      </c>
    </row>
    <row r="44" spans="1:6" ht="12" x14ac:dyDescent="0.2">
      <c r="A44" s="103" t="s">
        <v>119</v>
      </c>
      <c r="B44" s="57">
        <v>0</v>
      </c>
      <c r="C44" s="57">
        <v>0</v>
      </c>
      <c r="D44" s="57">
        <v>0</v>
      </c>
      <c r="E44" s="39" t="e">
        <f t="shared" si="3"/>
        <v>#DIV/0!</v>
      </c>
      <c r="F44" s="92" t="e">
        <f t="shared" si="2"/>
        <v>#DIV/0!</v>
      </c>
    </row>
    <row r="45" spans="1:6" ht="30" x14ac:dyDescent="0.25">
      <c r="A45" s="104" t="s">
        <v>120</v>
      </c>
      <c r="B45" s="96">
        <v>0</v>
      </c>
      <c r="C45" s="96">
        <v>0</v>
      </c>
      <c r="D45" s="96">
        <v>0</v>
      </c>
      <c r="E45" s="97" t="e">
        <f t="shared" si="3"/>
        <v>#DIV/0!</v>
      </c>
      <c r="F45" s="92" t="e">
        <f t="shared" si="2"/>
        <v>#DIV/0!</v>
      </c>
    </row>
    <row r="46" spans="1:6" ht="15" x14ac:dyDescent="0.25">
      <c r="A46" s="105" t="s">
        <v>121</v>
      </c>
      <c r="B46" s="106">
        <v>0</v>
      </c>
      <c r="C46" s="106">
        <v>0</v>
      </c>
      <c r="D46" s="106">
        <v>0</v>
      </c>
      <c r="E46" s="107" t="e">
        <f t="shared" si="3"/>
        <v>#DIV/0!</v>
      </c>
      <c r="F46" s="108" t="e">
        <f t="shared" si="2"/>
        <v>#DIV/0!</v>
      </c>
    </row>
  </sheetData>
  <mergeCells count="3">
    <mergeCell ref="A3:E3"/>
    <mergeCell ref="A26:E26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"/>
  <sheetViews>
    <sheetView tabSelected="1" workbookViewId="0">
      <selection activeCell="G67" sqref="G67"/>
    </sheetView>
  </sheetViews>
  <sheetFormatPr defaultColWidth="9.140625" defaultRowHeight="11.25" x14ac:dyDescent="0.15"/>
  <cols>
    <col min="1" max="1" width="8.28515625" style="37" customWidth="1"/>
    <col min="2" max="2" width="8.140625" style="37" customWidth="1"/>
    <col min="3" max="3" width="5.7109375" style="37" customWidth="1"/>
    <col min="4" max="4" width="15.42578125" style="37" customWidth="1"/>
    <col min="5" max="5" width="16.5703125" style="37" customWidth="1"/>
    <col min="6" max="6" width="20.140625" style="37" customWidth="1"/>
    <col min="7" max="7" width="16.5703125" style="37" customWidth="1"/>
    <col min="8" max="8" width="14.42578125" style="37" customWidth="1"/>
    <col min="9" max="9" width="11.42578125" style="37" customWidth="1"/>
    <col min="10" max="10" width="6.28515625" style="37" customWidth="1"/>
    <col min="11" max="11" width="9.140625" style="37"/>
    <col min="12" max="12" width="9.140625" style="37" customWidth="1"/>
    <col min="13" max="13" width="10.7109375" style="37" customWidth="1"/>
    <col min="14" max="14" width="9.140625" style="37" customWidth="1"/>
    <col min="15" max="15" width="10" style="37" bestFit="1" customWidth="1"/>
    <col min="16" max="16384" width="9.140625" style="37"/>
  </cols>
  <sheetData>
    <row r="1" spans="1:15" ht="11.25" customHeight="1" x14ac:dyDescent="0.25">
      <c r="A1" s="139" t="s">
        <v>106</v>
      </c>
      <c r="B1" s="140"/>
      <c r="K1" s="60"/>
      <c r="L1" s="60"/>
    </row>
    <row r="2" spans="1:15" ht="11.25" customHeight="1" x14ac:dyDescent="0.25">
      <c r="A2" s="141" t="s">
        <v>155</v>
      </c>
      <c r="B2" s="142"/>
      <c r="C2" s="142"/>
      <c r="D2" s="142"/>
      <c r="E2" s="142"/>
      <c r="F2" s="139"/>
      <c r="G2" s="140"/>
      <c r="H2" s="140"/>
      <c r="I2" s="140"/>
      <c r="J2" s="140"/>
      <c r="K2" s="60"/>
      <c r="L2" s="60"/>
    </row>
    <row r="3" spans="1:15" ht="11.25" customHeight="1" x14ac:dyDescent="0.25">
      <c r="A3" s="140"/>
      <c r="B3" s="140"/>
      <c r="C3" s="140"/>
      <c r="D3" s="140"/>
      <c r="E3" s="140"/>
      <c r="G3" s="60"/>
      <c r="H3" s="60"/>
      <c r="I3" s="60"/>
      <c r="J3" s="60"/>
      <c r="K3" s="60"/>
      <c r="L3" s="60"/>
    </row>
    <row r="4" spans="1:15" ht="11.25" customHeight="1" x14ac:dyDescent="0.25">
      <c r="A4" s="140"/>
      <c r="B4" s="140"/>
      <c r="C4" s="140"/>
      <c r="D4" s="140"/>
      <c r="E4" s="140"/>
      <c r="G4" s="60"/>
      <c r="H4" s="60"/>
      <c r="I4" s="60"/>
      <c r="J4" s="60"/>
      <c r="K4" s="60"/>
      <c r="L4" s="60"/>
    </row>
    <row r="5" spans="1:15" ht="27" customHeight="1" x14ac:dyDescent="0.25">
      <c r="A5" s="140"/>
      <c r="B5" s="140"/>
      <c r="C5" s="140"/>
      <c r="D5" s="140"/>
      <c r="E5" s="140"/>
      <c r="F5" s="60"/>
      <c r="G5" s="60"/>
      <c r="H5" s="60"/>
      <c r="I5" s="60"/>
      <c r="J5" s="60"/>
      <c r="K5" s="60"/>
      <c r="L5" s="60"/>
    </row>
    <row r="6" spans="1:15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5.5" x14ac:dyDescent="0.25">
      <c r="A7" s="143" t="s">
        <v>156</v>
      </c>
      <c r="B7" s="144"/>
      <c r="C7" s="145"/>
      <c r="D7" s="68" t="s">
        <v>157</v>
      </c>
      <c r="E7" s="68" t="s">
        <v>179</v>
      </c>
      <c r="F7" s="69" t="s">
        <v>180</v>
      </c>
      <c r="G7" s="69" t="s">
        <v>181</v>
      </c>
      <c r="H7" s="69" t="s">
        <v>182</v>
      </c>
      <c r="I7" s="69" t="s">
        <v>183</v>
      </c>
      <c r="J7"/>
      <c r="K7"/>
      <c r="L7"/>
      <c r="M7"/>
      <c r="N7"/>
      <c r="O7"/>
    </row>
    <row r="8" spans="1:15" ht="52.5" customHeight="1" x14ac:dyDescent="0.25">
      <c r="A8" s="146" t="s">
        <v>158</v>
      </c>
      <c r="B8" s="147"/>
      <c r="C8" s="148"/>
      <c r="D8" s="70" t="s">
        <v>159</v>
      </c>
      <c r="E8" s="71"/>
      <c r="F8" s="72"/>
      <c r="G8" s="72"/>
      <c r="H8" s="72"/>
      <c r="I8" s="72"/>
      <c r="J8"/>
      <c r="K8"/>
      <c r="L8"/>
      <c r="M8"/>
      <c r="N8"/>
      <c r="O8"/>
    </row>
    <row r="9" spans="1:15" ht="33" customHeight="1" x14ac:dyDescent="0.25">
      <c r="A9" s="146" t="s">
        <v>160</v>
      </c>
      <c r="B9" s="147"/>
      <c r="C9" s="148"/>
      <c r="D9" s="70" t="s">
        <v>161</v>
      </c>
      <c r="E9" s="71"/>
      <c r="F9" s="72"/>
      <c r="G9" s="72"/>
      <c r="H9" s="72"/>
      <c r="I9" s="72"/>
      <c r="J9"/>
      <c r="K9"/>
      <c r="L9"/>
      <c r="M9"/>
      <c r="N9"/>
      <c r="O9"/>
    </row>
    <row r="10" spans="1:15" ht="36" customHeight="1" x14ac:dyDescent="0.25">
      <c r="A10" s="149" t="s">
        <v>162</v>
      </c>
      <c r="B10" s="150"/>
      <c r="C10" s="151"/>
      <c r="D10" s="73" t="s">
        <v>163</v>
      </c>
      <c r="E10" s="74"/>
      <c r="F10" s="75"/>
      <c r="G10" s="75"/>
      <c r="H10" s="75"/>
      <c r="I10" s="76"/>
      <c r="J10"/>
      <c r="K10"/>
      <c r="L10"/>
      <c r="M10"/>
      <c r="N10"/>
      <c r="O10"/>
    </row>
    <row r="11" spans="1:15" s="62" customFormat="1" ht="36" customHeight="1" x14ac:dyDescent="0.25">
      <c r="A11" s="81">
        <v>63</v>
      </c>
      <c r="B11" s="82"/>
      <c r="C11" s="73"/>
      <c r="D11" s="87" t="s">
        <v>184</v>
      </c>
      <c r="E11" s="74">
        <v>664209.67000000004</v>
      </c>
      <c r="F11" s="75">
        <v>1294037.71</v>
      </c>
      <c r="G11" s="75">
        <v>796484.31</v>
      </c>
      <c r="H11" s="75">
        <f>G11/E11*100</f>
        <v>119.914591126022</v>
      </c>
      <c r="I11" s="76">
        <f>G11/F11*100</f>
        <v>61.550316798727614</v>
      </c>
      <c r="J11"/>
      <c r="K11"/>
      <c r="L11"/>
      <c r="M11"/>
      <c r="N11"/>
      <c r="O11"/>
    </row>
    <row r="12" spans="1:15" ht="36" customHeight="1" x14ac:dyDescent="0.25">
      <c r="A12" s="152">
        <v>3</v>
      </c>
      <c r="B12" s="153"/>
      <c r="C12" s="154"/>
      <c r="D12" s="70" t="s">
        <v>164</v>
      </c>
      <c r="E12" s="71">
        <f>E13+E17+E28</f>
        <v>606107.57000000007</v>
      </c>
      <c r="F12" s="72">
        <f>F13+F17+F28</f>
        <v>1354826.76</v>
      </c>
      <c r="G12" s="72">
        <f>G13+G28+G17</f>
        <v>768663.52000000014</v>
      </c>
      <c r="H12" s="75">
        <f t="shared" ref="H12:H86" si="0">G12/E12*100</f>
        <v>126.81965348164188</v>
      </c>
      <c r="I12" s="76">
        <f t="shared" ref="I12:I86" si="1">G12/F12*100</f>
        <v>56.735188785317483</v>
      </c>
      <c r="J12"/>
      <c r="K12"/>
      <c r="L12"/>
      <c r="M12"/>
      <c r="N12"/>
      <c r="O12"/>
    </row>
    <row r="13" spans="1:15" ht="54.75" customHeight="1" x14ac:dyDescent="0.25">
      <c r="A13" s="155">
        <v>31</v>
      </c>
      <c r="B13" s="156"/>
      <c r="C13" s="157"/>
      <c r="D13" s="77" t="s">
        <v>165</v>
      </c>
      <c r="E13" s="71">
        <v>495569.21</v>
      </c>
      <c r="F13" s="72">
        <v>1067496.96</v>
      </c>
      <c r="G13" s="72">
        <v>647670.93000000005</v>
      </c>
      <c r="H13" s="75">
        <f t="shared" si="0"/>
        <v>130.69232650672546</v>
      </c>
      <c r="I13" s="76">
        <f t="shared" si="1"/>
        <v>60.671922662899206</v>
      </c>
      <c r="J13"/>
      <c r="K13"/>
      <c r="L13"/>
      <c r="M13"/>
      <c r="N13"/>
      <c r="O13"/>
    </row>
    <row r="14" spans="1:15" s="116" customFormat="1" ht="54.75" customHeight="1" x14ac:dyDescent="0.25">
      <c r="A14" s="111">
        <v>3111</v>
      </c>
      <c r="B14" s="112"/>
      <c r="C14" s="113"/>
      <c r="D14" s="114"/>
      <c r="E14" s="71"/>
      <c r="F14" s="72"/>
      <c r="G14" s="72">
        <v>546783.22</v>
      </c>
      <c r="H14" s="75"/>
      <c r="I14" s="76"/>
      <c r="J14"/>
      <c r="K14"/>
      <c r="L14"/>
      <c r="M14"/>
      <c r="N14"/>
      <c r="O14"/>
    </row>
    <row r="15" spans="1:15" s="116" customFormat="1" ht="54.75" customHeight="1" x14ac:dyDescent="0.25">
      <c r="A15" s="111">
        <v>3121</v>
      </c>
      <c r="B15" s="112"/>
      <c r="C15" s="113"/>
      <c r="D15" s="114"/>
      <c r="E15" s="71"/>
      <c r="F15" s="72"/>
      <c r="G15" s="72">
        <v>20649.939999999999</v>
      </c>
      <c r="H15" s="75"/>
      <c r="I15" s="76"/>
      <c r="J15"/>
      <c r="K15"/>
      <c r="L15"/>
      <c r="M15"/>
      <c r="N15"/>
      <c r="O15"/>
    </row>
    <row r="16" spans="1:15" s="116" customFormat="1" ht="54.75" customHeight="1" x14ac:dyDescent="0.25">
      <c r="A16" s="111">
        <v>3133</v>
      </c>
      <c r="B16" s="112"/>
      <c r="C16" s="113"/>
      <c r="D16" s="114"/>
      <c r="E16" s="71"/>
      <c r="F16" s="72"/>
      <c r="G16" s="72">
        <v>80237.77</v>
      </c>
      <c r="H16" s="75"/>
      <c r="I16" s="76"/>
      <c r="J16"/>
      <c r="K16"/>
      <c r="L16"/>
      <c r="M16"/>
      <c r="N16"/>
      <c r="O16"/>
    </row>
    <row r="17" spans="1:15" ht="29.25" customHeight="1" x14ac:dyDescent="0.25">
      <c r="A17" s="155">
        <v>32</v>
      </c>
      <c r="B17" s="156"/>
      <c r="C17" s="157"/>
      <c r="D17" s="77" t="s">
        <v>166</v>
      </c>
      <c r="E17" s="71">
        <v>78671.8</v>
      </c>
      <c r="F17" s="72">
        <v>226808.19</v>
      </c>
      <c r="G17" s="72">
        <f>SUM(G18:G27)</f>
        <v>95881.03</v>
      </c>
      <c r="H17" s="75">
        <f t="shared" si="0"/>
        <v>121.87471241283407</v>
      </c>
      <c r="I17" s="76">
        <f t="shared" si="1"/>
        <v>42.274059856480491</v>
      </c>
      <c r="J17"/>
      <c r="K17"/>
      <c r="L17"/>
      <c r="M17"/>
      <c r="N17"/>
      <c r="O17"/>
    </row>
    <row r="18" spans="1:15" s="116" customFormat="1" ht="29.25" customHeight="1" x14ac:dyDescent="0.25">
      <c r="A18" s="111">
        <v>3212</v>
      </c>
      <c r="B18" s="112"/>
      <c r="C18" s="113"/>
      <c r="D18" s="114"/>
      <c r="E18" s="71"/>
      <c r="F18" s="72"/>
      <c r="G18" s="72">
        <v>19210.54</v>
      </c>
      <c r="H18" s="75"/>
      <c r="I18" s="76"/>
      <c r="J18"/>
      <c r="K18"/>
      <c r="L18"/>
      <c r="M18"/>
      <c r="N18"/>
      <c r="O18"/>
    </row>
    <row r="19" spans="1:15" s="116" customFormat="1" ht="29.25" customHeight="1" x14ac:dyDescent="0.25">
      <c r="A19" s="111">
        <v>3211</v>
      </c>
      <c r="B19" s="112"/>
      <c r="C19" s="113"/>
      <c r="D19" s="114"/>
      <c r="E19" s="71"/>
      <c r="F19" s="72"/>
      <c r="G19" s="72">
        <v>159.24</v>
      </c>
      <c r="H19" s="75"/>
      <c r="I19" s="76"/>
      <c r="J19"/>
      <c r="K19"/>
      <c r="L19"/>
      <c r="M19"/>
      <c r="N19"/>
      <c r="O19"/>
    </row>
    <row r="20" spans="1:15" s="116" customFormat="1" ht="29.25" customHeight="1" x14ac:dyDescent="0.25">
      <c r="A20" s="111">
        <v>3221</v>
      </c>
      <c r="B20" s="112"/>
      <c r="C20" s="113"/>
      <c r="D20" s="114"/>
      <c r="E20" s="71"/>
      <c r="F20" s="72"/>
      <c r="G20" s="72">
        <v>3479.93</v>
      </c>
      <c r="H20" s="75"/>
      <c r="I20" s="76"/>
      <c r="J20"/>
      <c r="K20"/>
      <c r="L20"/>
      <c r="M20"/>
      <c r="N20"/>
      <c r="O20"/>
    </row>
    <row r="21" spans="1:15" s="116" customFormat="1" ht="29.25" customHeight="1" x14ac:dyDescent="0.25">
      <c r="A21" s="111">
        <v>3222</v>
      </c>
      <c r="B21" s="112"/>
      <c r="C21" s="113"/>
      <c r="D21" s="114"/>
      <c r="E21" s="71"/>
      <c r="F21" s="72"/>
      <c r="G21" s="72">
        <v>10988.07</v>
      </c>
      <c r="H21" s="75"/>
      <c r="I21" s="76"/>
      <c r="J21"/>
      <c r="K21"/>
      <c r="L21"/>
      <c r="M21"/>
      <c r="N21"/>
      <c r="O21"/>
    </row>
    <row r="22" spans="1:15" s="116" customFormat="1" ht="29.25" customHeight="1" x14ac:dyDescent="0.25">
      <c r="A22" s="111">
        <v>3223</v>
      </c>
      <c r="B22" s="112"/>
      <c r="C22" s="113"/>
      <c r="D22" s="114"/>
      <c r="E22" s="71"/>
      <c r="F22" s="72"/>
      <c r="G22" s="72">
        <v>2005.89</v>
      </c>
      <c r="H22" s="75"/>
      <c r="I22" s="76"/>
      <c r="J22"/>
      <c r="K22"/>
      <c r="L22"/>
      <c r="M22"/>
      <c r="N22"/>
      <c r="O22"/>
    </row>
    <row r="23" spans="1:15" s="116" customFormat="1" ht="29.25" customHeight="1" x14ac:dyDescent="0.25">
      <c r="A23" s="111">
        <v>3231</v>
      </c>
      <c r="B23" s="112"/>
      <c r="C23" s="113"/>
      <c r="D23" s="114"/>
      <c r="E23" s="71"/>
      <c r="F23" s="72"/>
      <c r="G23" s="72">
        <v>58364.07</v>
      </c>
      <c r="H23" s="75"/>
      <c r="I23" s="76"/>
      <c r="J23"/>
      <c r="K23"/>
      <c r="L23"/>
      <c r="M23"/>
      <c r="N23"/>
      <c r="O23"/>
    </row>
    <row r="24" spans="1:15" s="116" customFormat="1" ht="29.25" customHeight="1" x14ac:dyDescent="0.25">
      <c r="A24" s="111">
        <v>3232</v>
      </c>
      <c r="B24" s="112"/>
      <c r="C24" s="113"/>
      <c r="D24" s="114"/>
      <c r="E24" s="71"/>
      <c r="F24" s="72"/>
      <c r="G24" s="72">
        <v>553.04999999999995</v>
      </c>
      <c r="H24" s="75"/>
      <c r="I24" s="76"/>
      <c r="J24"/>
      <c r="K24"/>
      <c r="L24"/>
      <c r="M24"/>
      <c r="N24"/>
      <c r="O24"/>
    </row>
    <row r="25" spans="1:15" s="116" customFormat="1" ht="29.25" customHeight="1" x14ac:dyDescent="0.25">
      <c r="A25" s="111">
        <v>3235</v>
      </c>
      <c r="B25" s="112"/>
      <c r="C25" s="113"/>
      <c r="D25" s="114"/>
      <c r="E25" s="71"/>
      <c r="F25" s="72"/>
      <c r="G25" s="72">
        <v>913.38</v>
      </c>
      <c r="H25" s="75"/>
      <c r="I25" s="76"/>
      <c r="J25"/>
      <c r="K25"/>
      <c r="L25"/>
      <c r="M25"/>
      <c r="N25"/>
      <c r="O25"/>
    </row>
    <row r="26" spans="1:15" s="116" customFormat="1" ht="29.25" customHeight="1" x14ac:dyDescent="0.25">
      <c r="A26" s="111">
        <v>3239</v>
      </c>
      <c r="B26" s="112"/>
      <c r="C26" s="113"/>
      <c r="D26" s="114"/>
      <c r="E26" s="71"/>
      <c r="F26" s="72"/>
      <c r="G26" s="72">
        <v>113.9</v>
      </c>
      <c r="H26" s="75"/>
      <c r="I26" s="76"/>
      <c r="J26"/>
      <c r="K26"/>
      <c r="L26"/>
      <c r="M26"/>
      <c r="N26"/>
      <c r="O26"/>
    </row>
    <row r="27" spans="1:15" s="116" customFormat="1" ht="29.25" customHeight="1" x14ac:dyDescent="0.25">
      <c r="A27" s="111">
        <v>3299</v>
      </c>
      <c r="B27" s="112"/>
      <c r="C27" s="113"/>
      <c r="D27" s="114"/>
      <c r="E27" s="71"/>
      <c r="F27" s="72"/>
      <c r="G27" s="72">
        <v>92.96</v>
      </c>
      <c r="H27" s="75"/>
      <c r="I27" s="76"/>
      <c r="J27"/>
      <c r="K27"/>
      <c r="L27"/>
      <c r="M27"/>
      <c r="N27"/>
      <c r="O27"/>
    </row>
    <row r="28" spans="1:15" ht="24.75" customHeight="1" x14ac:dyDescent="0.25">
      <c r="A28" s="78">
        <v>37</v>
      </c>
      <c r="B28" s="79"/>
      <c r="C28" s="80"/>
      <c r="D28" s="77" t="s">
        <v>167</v>
      </c>
      <c r="E28" s="71">
        <v>31866.560000000001</v>
      </c>
      <c r="F28" s="72">
        <v>60521.61</v>
      </c>
      <c r="G28" s="72">
        <v>25111.56</v>
      </c>
      <c r="H28" s="75">
        <f t="shared" si="0"/>
        <v>78.802230300352477</v>
      </c>
      <c r="I28" s="76">
        <f t="shared" si="1"/>
        <v>41.491890252093427</v>
      </c>
      <c r="J28"/>
      <c r="K28"/>
      <c r="L28"/>
      <c r="M28"/>
      <c r="N28"/>
      <c r="O28"/>
    </row>
    <row r="29" spans="1:15" s="116" customFormat="1" ht="24.75" customHeight="1" x14ac:dyDescent="0.25">
      <c r="A29" s="111">
        <v>37219</v>
      </c>
      <c r="B29" s="112"/>
      <c r="C29" s="113"/>
      <c r="D29" s="114"/>
      <c r="E29" s="71"/>
      <c r="F29" s="72"/>
      <c r="G29" s="72">
        <v>25111.56</v>
      </c>
      <c r="H29" s="75"/>
      <c r="I29" s="76"/>
      <c r="J29"/>
      <c r="K29"/>
      <c r="L29"/>
      <c r="M29"/>
      <c r="N29"/>
      <c r="O29"/>
    </row>
    <row r="30" spans="1:15" ht="48" customHeight="1" x14ac:dyDescent="0.25">
      <c r="A30" s="149" t="s">
        <v>168</v>
      </c>
      <c r="B30" s="150"/>
      <c r="C30" s="151"/>
      <c r="D30" s="73" t="s">
        <v>169</v>
      </c>
      <c r="E30" s="74"/>
      <c r="F30" s="75"/>
      <c r="G30" s="75"/>
      <c r="H30" s="75" t="e">
        <f t="shared" si="0"/>
        <v>#DIV/0!</v>
      </c>
      <c r="I30" s="76" t="e">
        <f t="shared" si="1"/>
        <v>#DIV/0!</v>
      </c>
      <c r="J30"/>
      <c r="K30"/>
      <c r="L30"/>
      <c r="M30"/>
      <c r="N30"/>
      <c r="O30"/>
    </row>
    <row r="31" spans="1:15" s="62" customFormat="1" ht="48" customHeight="1" x14ac:dyDescent="0.25">
      <c r="A31" s="81">
        <v>67</v>
      </c>
      <c r="B31" s="82"/>
      <c r="C31" s="73"/>
      <c r="D31" s="87" t="s">
        <v>184</v>
      </c>
      <c r="E31" s="88">
        <v>54281.2</v>
      </c>
      <c r="F31" s="75">
        <v>134954.47</v>
      </c>
      <c r="G31" s="75">
        <v>161700.35999999999</v>
      </c>
      <c r="H31" s="75">
        <f t="shared" si="0"/>
        <v>297.89385643648257</v>
      </c>
      <c r="I31" s="76">
        <f t="shared" si="1"/>
        <v>119.81845432759654</v>
      </c>
      <c r="J31"/>
      <c r="K31"/>
      <c r="L31"/>
      <c r="M31"/>
      <c r="N31"/>
      <c r="O31"/>
    </row>
    <row r="32" spans="1:15" s="67" customFormat="1" ht="25.5" customHeight="1" x14ac:dyDescent="0.25">
      <c r="A32" s="81">
        <v>639</v>
      </c>
      <c r="B32" s="82"/>
      <c r="C32" s="73"/>
      <c r="D32" s="87"/>
      <c r="E32" s="88"/>
      <c r="F32" s="75">
        <v>1194.51</v>
      </c>
      <c r="G32" s="75">
        <v>2447.33</v>
      </c>
      <c r="H32" s="75" t="e">
        <f t="shared" si="0"/>
        <v>#DIV/0!</v>
      </c>
      <c r="I32" s="76">
        <f t="shared" si="1"/>
        <v>204.88149952700269</v>
      </c>
      <c r="J32"/>
      <c r="K32"/>
      <c r="L32"/>
      <c r="M32"/>
      <c r="N32"/>
      <c r="O32"/>
    </row>
    <row r="33" spans="1:15" ht="15" x14ac:dyDescent="0.25">
      <c r="A33" s="78">
        <v>3</v>
      </c>
      <c r="B33" s="79"/>
      <c r="C33" s="80"/>
      <c r="D33" s="70" t="s">
        <v>185</v>
      </c>
      <c r="E33" s="71">
        <f>E36+E55</f>
        <v>54179.58</v>
      </c>
      <c r="F33" s="72">
        <f>F36+F55</f>
        <v>130363.04999999999</v>
      </c>
      <c r="G33" s="72">
        <f>G34+G36+G55</f>
        <v>74699.149999999994</v>
      </c>
      <c r="H33" s="75">
        <f t="shared" si="0"/>
        <v>137.87325409314727</v>
      </c>
      <c r="I33" s="76">
        <f t="shared" si="1"/>
        <v>57.300860941808281</v>
      </c>
      <c r="J33"/>
      <c r="K33"/>
      <c r="L33"/>
      <c r="M33"/>
      <c r="N33"/>
      <c r="O33"/>
    </row>
    <row r="34" spans="1:15" s="116" customFormat="1" ht="15" x14ac:dyDescent="0.25">
      <c r="A34" s="111">
        <v>31</v>
      </c>
      <c r="B34" s="112"/>
      <c r="C34" s="113"/>
      <c r="D34" s="115"/>
      <c r="E34" s="71"/>
      <c r="F34" s="72"/>
      <c r="G34" s="72">
        <v>3142.95</v>
      </c>
      <c r="H34" s="75"/>
      <c r="I34" s="76"/>
      <c r="J34"/>
      <c r="K34"/>
      <c r="L34"/>
      <c r="M34"/>
      <c r="N34"/>
      <c r="O34"/>
    </row>
    <row r="35" spans="1:15" ht="25.5" customHeight="1" x14ac:dyDescent="0.25">
      <c r="A35" s="78">
        <v>3111</v>
      </c>
      <c r="B35" s="79"/>
      <c r="C35" s="80"/>
      <c r="D35" s="77"/>
      <c r="E35" s="71"/>
      <c r="F35" s="72">
        <v>3131.47</v>
      </c>
      <c r="G35" s="72">
        <v>3142.95</v>
      </c>
      <c r="H35" s="75" t="e">
        <f t="shared" si="0"/>
        <v>#DIV/0!</v>
      </c>
      <c r="I35" s="76">
        <f t="shared" si="1"/>
        <v>100.36660098931173</v>
      </c>
      <c r="J35"/>
      <c r="K35"/>
      <c r="L35"/>
      <c r="M35"/>
      <c r="N35"/>
      <c r="O35"/>
    </row>
    <row r="36" spans="1:15" ht="22.5" customHeight="1" x14ac:dyDescent="0.25">
      <c r="A36" s="78">
        <v>32</v>
      </c>
      <c r="B36" s="79"/>
      <c r="C36" s="80"/>
      <c r="D36" s="77"/>
      <c r="E36" s="71">
        <v>53930.41</v>
      </c>
      <c r="F36" s="72">
        <v>129947.62</v>
      </c>
      <c r="G36" s="72">
        <f>SUM(G37:G54)</f>
        <v>71235.3</v>
      </c>
      <c r="H36" s="75">
        <f t="shared" si="0"/>
        <v>132.08744380026036</v>
      </c>
      <c r="I36" s="76">
        <f t="shared" si="1"/>
        <v>54.818472242892945</v>
      </c>
      <c r="J36"/>
      <c r="K36"/>
      <c r="L36"/>
      <c r="M36"/>
      <c r="N36"/>
      <c r="O36"/>
    </row>
    <row r="37" spans="1:15" s="116" customFormat="1" ht="22.5" customHeight="1" x14ac:dyDescent="0.25">
      <c r="A37" s="111">
        <v>3211</v>
      </c>
      <c r="B37" s="112"/>
      <c r="C37" s="113"/>
      <c r="D37" s="114"/>
      <c r="E37" s="71"/>
      <c r="F37" s="72"/>
      <c r="G37" s="72">
        <v>3693.28</v>
      </c>
      <c r="H37" s="75"/>
      <c r="I37" s="76"/>
      <c r="J37"/>
      <c r="K37"/>
      <c r="L37"/>
      <c r="M37"/>
      <c r="N37"/>
      <c r="O37"/>
    </row>
    <row r="38" spans="1:15" s="116" customFormat="1" ht="22.5" customHeight="1" x14ac:dyDescent="0.25">
      <c r="A38" s="111">
        <v>3212</v>
      </c>
      <c r="B38" s="112"/>
      <c r="C38" s="113"/>
      <c r="D38" s="114"/>
      <c r="E38" s="71"/>
      <c r="F38" s="72"/>
      <c r="G38" s="72">
        <v>511</v>
      </c>
      <c r="H38" s="75"/>
      <c r="I38" s="76"/>
      <c r="J38"/>
      <c r="K38"/>
      <c r="L38"/>
      <c r="M38"/>
      <c r="N38"/>
      <c r="O38"/>
    </row>
    <row r="39" spans="1:15" s="116" customFormat="1" ht="22.5" customHeight="1" x14ac:dyDescent="0.25">
      <c r="A39" s="111">
        <v>3213</v>
      </c>
      <c r="B39" s="112"/>
      <c r="C39" s="113"/>
      <c r="D39" s="114"/>
      <c r="E39" s="71"/>
      <c r="F39" s="72"/>
      <c r="G39" s="72">
        <v>135.5</v>
      </c>
      <c r="H39" s="75"/>
      <c r="I39" s="76"/>
      <c r="J39"/>
      <c r="K39"/>
      <c r="L39"/>
      <c r="M39"/>
      <c r="N39"/>
      <c r="O39"/>
    </row>
    <row r="40" spans="1:15" s="116" customFormat="1" ht="22.5" customHeight="1" x14ac:dyDescent="0.25">
      <c r="A40" s="111">
        <v>3221</v>
      </c>
      <c r="B40" s="112"/>
      <c r="C40" s="113"/>
      <c r="D40" s="114"/>
      <c r="E40" s="71"/>
      <c r="F40" s="72"/>
      <c r="G40" s="72">
        <v>2530.23</v>
      </c>
      <c r="H40" s="75"/>
      <c r="I40" s="76"/>
      <c r="J40"/>
      <c r="K40"/>
      <c r="L40"/>
      <c r="M40"/>
      <c r="N40"/>
      <c r="O40"/>
    </row>
    <row r="41" spans="1:15" s="116" customFormat="1" ht="22.5" customHeight="1" x14ac:dyDescent="0.25">
      <c r="A41" s="111">
        <v>3222</v>
      </c>
      <c r="B41" s="112"/>
      <c r="C41" s="113"/>
      <c r="D41" s="114"/>
      <c r="E41" s="71"/>
      <c r="F41" s="72"/>
      <c r="G41" s="72">
        <v>629.33000000000004</v>
      </c>
      <c r="H41" s="75"/>
      <c r="I41" s="76"/>
      <c r="J41"/>
      <c r="K41"/>
      <c r="L41"/>
      <c r="M41"/>
      <c r="N41"/>
      <c r="O41"/>
    </row>
    <row r="42" spans="1:15" s="116" customFormat="1" ht="22.5" customHeight="1" x14ac:dyDescent="0.25">
      <c r="A42" s="111">
        <v>3223</v>
      </c>
      <c r="B42" s="112"/>
      <c r="C42" s="113"/>
      <c r="D42" s="114"/>
      <c r="E42" s="71"/>
      <c r="F42" s="72"/>
      <c r="G42" s="72">
        <v>9198.73</v>
      </c>
      <c r="H42" s="75"/>
      <c r="I42" s="76"/>
      <c r="J42"/>
      <c r="K42"/>
      <c r="L42"/>
      <c r="M42"/>
      <c r="N42"/>
      <c r="O42"/>
    </row>
    <row r="43" spans="1:15" s="116" customFormat="1" ht="22.5" customHeight="1" x14ac:dyDescent="0.25">
      <c r="A43" s="111">
        <v>3224</v>
      </c>
      <c r="B43" s="112"/>
      <c r="C43" s="113"/>
      <c r="D43" s="114"/>
      <c r="E43" s="71"/>
      <c r="F43" s="72"/>
      <c r="G43" s="72">
        <v>216.51</v>
      </c>
      <c r="H43" s="75"/>
      <c r="I43" s="76"/>
      <c r="J43"/>
      <c r="K43"/>
      <c r="L43"/>
      <c r="M43"/>
      <c r="N43"/>
      <c r="O43"/>
    </row>
    <row r="44" spans="1:15" s="116" customFormat="1" ht="22.5" customHeight="1" x14ac:dyDescent="0.25">
      <c r="A44" s="111">
        <v>3225</v>
      </c>
      <c r="B44" s="112"/>
      <c r="C44" s="113"/>
      <c r="D44" s="114"/>
      <c r="E44" s="71"/>
      <c r="F44" s="72"/>
      <c r="G44" s="72">
        <v>560.66</v>
      </c>
      <c r="H44" s="75"/>
      <c r="I44" s="76"/>
      <c r="J44"/>
      <c r="K44"/>
      <c r="L44"/>
      <c r="M44"/>
      <c r="N44"/>
      <c r="O44"/>
    </row>
    <row r="45" spans="1:15" s="116" customFormat="1" ht="22.5" customHeight="1" x14ac:dyDescent="0.25">
      <c r="A45" s="111">
        <v>3231</v>
      </c>
      <c r="B45" s="112"/>
      <c r="C45" s="113"/>
      <c r="D45" s="114"/>
      <c r="E45" s="71"/>
      <c r="F45" s="72"/>
      <c r="G45" s="72">
        <v>42375.66</v>
      </c>
      <c r="H45" s="75"/>
      <c r="I45" s="76"/>
      <c r="J45"/>
      <c r="K45"/>
      <c r="L45"/>
      <c r="M45"/>
      <c r="N45"/>
      <c r="O45"/>
    </row>
    <row r="46" spans="1:15" s="116" customFormat="1" ht="22.5" customHeight="1" x14ac:dyDescent="0.25">
      <c r="A46" s="111">
        <v>3232</v>
      </c>
      <c r="B46" s="112"/>
      <c r="C46" s="113"/>
      <c r="D46" s="114"/>
      <c r="E46" s="71"/>
      <c r="F46" s="72"/>
      <c r="G46" s="72">
        <v>2312.5</v>
      </c>
      <c r="H46" s="75"/>
      <c r="I46" s="76"/>
      <c r="J46"/>
      <c r="K46"/>
      <c r="L46"/>
      <c r="M46"/>
      <c r="N46"/>
      <c r="O46"/>
    </row>
    <row r="47" spans="1:15" s="116" customFormat="1" ht="22.5" customHeight="1" x14ac:dyDescent="0.25">
      <c r="A47" s="111">
        <v>3234</v>
      </c>
      <c r="B47" s="112"/>
      <c r="C47" s="113"/>
      <c r="D47" s="114"/>
      <c r="E47" s="71"/>
      <c r="F47" s="72"/>
      <c r="G47" s="72">
        <v>2062.98</v>
      </c>
      <c r="H47" s="75"/>
      <c r="I47" s="76"/>
      <c r="J47"/>
      <c r="K47"/>
      <c r="L47"/>
      <c r="M47"/>
      <c r="N47"/>
      <c r="O47"/>
    </row>
    <row r="48" spans="1:15" s="116" customFormat="1" ht="22.5" customHeight="1" x14ac:dyDescent="0.25">
      <c r="A48" s="111">
        <v>3236</v>
      </c>
      <c r="B48" s="112"/>
      <c r="C48" s="113"/>
      <c r="D48" s="114"/>
      <c r="E48" s="71"/>
      <c r="F48" s="72"/>
      <c r="G48" s="72">
        <v>491.29</v>
      </c>
      <c r="H48" s="75"/>
      <c r="I48" s="76"/>
      <c r="J48"/>
      <c r="K48"/>
      <c r="L48"/>
      <c r="M48"/>
      <c r="N48"/>
      <c r="O48"/>
    </row>
    <row r="49" spans="1:15" s="116" customFormat="1" ht="22.5" customHeight="1" x14ac:dyDescent="0.25">
      <c r="A49" s="111">
        <v>3237</v>
      </c>
      <c r="B49" s="112"/>
      <c r="C49" s="113"/>
      <c r="D49" s="114"/>
      <c r="E49" s="71"/>
      <c r="F49" s="72"/>
      <c r="G49" s="72">
        <v>1231.8399999999999</v>
      </c>
      <c r="H49" s="75"/>
      <c r="I49" s="76"/>
      <c r="J49"/>
      <c r="K49"/>
      <c r="L49"/>
      <c r="M49"/>
      <c r="N49"/>
      <c r="O49"/>
    </row>
    <row r="50" spans="1:15" s="116" customFormat="1" ht="22.5" customHeight="1" x14ac:dyDescent="0.25">
      <c r="A50" s="111">
        <v>3238</v>
      </c>
      <c r="B50" s="112"/>
      <c r="C50" s="113"/>
      <c r="D50" s="114"/>
      <c r="E50" s="71"/>
      <c r="F50" s="72"/>
      <c r="G50" s="72">
        <v>1271.21</v>
      </c>
      <c r="H50" s="75"/>
      <c r="I50" s="76"/>
      <c r="J50"/>
      <c r="K50"/>
      <c r="L50"/>
      <c r="M50"/>
      <c r="N50"/>
      <c r="O50"/>
    </row>
    <row r="51" spans="1:15" s="116" customFormat="1" ht="22.5" customHeight="1" x14ac:dyDescent="0.25">
      <c r="A51" s="111">
        <v>3239</v>
      </c>
      <c r="B51" s="112"/>
      <c r="C51" s="113"/>
      <c r="D51" s="114"/>
      <c r="E51" s="71"/>
      <c r="F51" s="72"/>
      <c r="G51" s="72">
        <v>2130.4299999999998</v>
      </c>
      <c r="H51" s="75"/>
      <c r="I51" s="76"/>
      <c r="J51"/>
      <c r="K51"/>
      <c r="L51"/>
      <c r="M51"/>
      <c r="N51"/>
      <c r="O51"/>
    </row>
    <row r="52" spans="1:15" s="116" customFormat="1" ht="22.5" customHeight="1" x14ac:dyDescent="0.25">
      <c r="A52" s="111">
        <v>3293</v>
      </c>
      <c r="B52" s="112"/>
      <c r="C52" s="113"/>
      <c r="D52" s="114"/>
      <c r="E52" s="71"/>
      <c r="F52" s="72"/>
      <c r="G52" s="72">
        <v>1696.44</v>
      </c>
      <c r="H52" s="75"/>
      <c r="I52" s="76"/>
      <c r="J52"/>
      <c r="K52"/>
      <c r="L52"/>
      <c r="M52"/>
      <c r="N52"/>
      <c r="O52"/>
    </row>
    <row r="53" spans="1:15" s="116" customFormat="1" ht="22.5" customHeight="1" x14ac:dyDescent="0.25">
      <c r="A53" s="111">
        <v>3294</v>
      </c>
      <c r="B53" s="112"/>
      <c r="C53" s="113"/>
      <c r="D53" s="114"/>
      <c r="E53" s="71"/>
      <c r="F53" s="72"/>
      <c r="G53" s="72">
        <v>108.09</v>
      </c>
      <c r="H53" s="75"/>
      <c r="I53" s="76"/>
      <c r="J53"/>
      <c r="K53"/>
      <c r="L53"/>
      <c r="M53"/>
      <c r="N53"/>
      <c r="O53"/>
    </row>
    <row r="54" spans="1:15" s="116" customFormat="1" ht="22.5" customHeight="1" x14ac:dyDescent="0.25">
      <c r="A54" s="111">
        <v>3299</v>
      </c>
      <c r="B54" s="112"/>
      <c r="C54" s="113"/>
      <c r="D54" s="114"/>
      <c r="E54" s="71"/>
      <c r="F54" s="72"/>
      <c r="G54" s="72">
        <v>79.62</v>
      </c>
      <c r="H54" s="75"/>
      <c r="I54" s="76"/>
      <c r="J54"/>
      <c r="K54"/>
      <c r="L54"/>
      <c r="M54"/>
      <c r="N54"/>
      <c r="O54"/>
    </row>
    <row r="55" spans="1:15" ht="22.5" customHeight="1" x14ac:dyDescent="0.25">
      <c r="A55" s="78">
        <v>34</v>
      </c>
      <c r="B55" s="79"/>
      <c r="C55" s="80"/>
      <c r="D55" s="77"/>
      <c r="E55" s="71">
        <v>249.17</v>
      </c>
      <c r="F55" s="72">
        <v>415.43</v>
      </c>
      <c r="G55" s="72">
        <v>320.89999999999998</v>
      </c>
      <c r="H55" s="75">
        <f t="shared" si="0"/>
        <v>128.78757474816388</v>
      </c>
      <c r="I55" s="76">
        <f t="shared" si="1"/>
        <v>77.245263943383961</v>
      </c>
      <c r="J55"/>
      <c r="K55"/>
      <c r="L55"/>
      <c r="M55"/>
      <c r="N55"/>
      <c r="O55"/>
    </row>
    <row r="56" spans="1:15" s="116" customFormat="1" ht="22.5" customHeight="1" x14ac:dyDescent="0.25">
      <c r="A56" s="111">
        <v>34311</v>
      </c>
      <c r="B56" s="112"/>
      <c r="C56" s="113"/>
      <c r="D56" s="114"/>
      <c r="E56" s="71"/>
      <c r="F56" s="72"/>
      <c r="G56" s="72">
        <v>320.89999999999998</v>
      </c>
      <c r="H56" s="75"/>
      <c r="I56" s="76"/>
      <c r="J56"/>
      <c r="K56"/>
      <c r="L56"/>
      <c r="M56"/>
      <c r="N56"/>
      <c r="O56"/>
    </row>
    <row r="57" spans="1:15" ht="18" customHeight="1" x14ac:dyDescent="0.25">
      <c r="A57" s="149" t="s">
        <v>170</v>
      </c>
      <c r="B57" s="150"/>
      <c r="C57" s="151"/>
      <c r="D57" s="73" t="s">
        <v>171</v>
      </c>
      <c r="E57" s="74"/>
      <c r="F57" s="75"/>
      <c r="G57" s="75"/>
      <c r="H57" s="75" t="e">
        <f t="shared" si="0"/>
        <v>#DIV/0!</v>
      </c>
      <c r="I57" s="76" t="e">
        <f t="shared" si="1"/>
        <v>#DIV/0!</v>
      </c>
      <c r="J57"/>
      <c r="K57"/>
      <c r="L57"/>
      <c r="M57"/>
      <c r="N57"/>
      <c r="O57"/>
    </row>
    <row r="58" spans="1:15" s="62" customFormat="1" ht="18" customHeight="1" x14ac:dyDescent="0.25">
      <c r="A58" s="81">
        <v>6</v>
      </c>
      <c r="B58" s="82"/>
      <c r="C58" s="73"/>
      <c r="D58" s="73" t="s">
        <v>184</v>
      </c>
      <c r="E58" s="74">
        <v>1212.46</v>
      </c>
      <c r="F58" s="75">
        <v>13687.71</v>
      </c>
      <c r="G58" s="75">
        <v>916.01</v>
      </c>
      <c r="H58" s="75">
        <f t="shared" si="0"/>
        <v>75.549708856374636</v>
      </c>
      <c r="I58" s="76">
        <f t="shared" si="1"/>
        <v>6.6922078273136991</v>
      </c>
      <c r="J58"/>
      <c r="K58"/>
      <c r="L58"/>
      <c r="M58"/>
      <c r="N58"/>
      <c r="O58"/>
    </row>
    <row r="59" spans="1:15" s="62" customFormat="1" ht="18" customHeight="1" x14ac:dyDescent="0.25">
      <c r="A59" s="81">
        <v>7</v>
      </c>
      <c r="B59" s="82"/>
      <c r="C59" s="73"/>
      <c r="D59" s="73" t="s">
        <v>184</v>
      </c>
      <c r="E59" s="74">
        <v>40.42</v>
      </c>
      <c r="F59" s="75">
        <v>161.66</v>
      </c>
      <c r="G59" s="75">
        <v>40.380000000000003</v>
      </c>
      <c r="H59" s="75">
        <f t="shared" si="0"/>
        <v>99.901039089559632</v>
      </c>
      <c r="I59" s="76">
        <f t="shared" si="1"/>
        <v>24.978349622664854</v>
      </c>
      <c r="J59"/>
      <c r="K59"/>
      <c r="L59"/>
      <c r="M59"/>
      <c r="N59"/>
      <c r="O59"/>
    </row>
    <row r="60" spans="1:15" ht="21" customHeight="1" x14ac:dyDescent="0.25">
      <c r="A60" s="81">
        <v>3</v>
      </c>
      <c r="B60" s="82"/>
      <c r="C60" s="73"/>
      <c r="D60" s="73"/>
      <c r="E60" s="71">
        <f>E62</f>
        <v>1092.93</v>
      </c>
      <c r="F60" s="72"/>
      <c r="G60" s="72">
        <f>G62+G68</f>
        <v>3222.1000000000004</v>
      </c>
      <c r="H60" s="75">
        <f t="shared" si="0"/>
        <v>294.81302553685964</v>
      </c>
      <c r="I60" s="76" t="e">
        <f t="shared" si="1"/>
        <v>#DIV/0!</v>
      </c>
      <c r="J60"/>
      <c r="K60"/>
      <c r="L60"/>
      <c r="M60"/>
      <c r="N60"/>
      <c r="O60"/>
    </row>
    <row r="61" spans="1:15" ht="15" x14ac:dyDescent="0.25">
      <c r="A61" s="81">
        <v>31</v>
      </c>
      <c r="B61" s="82"/>
      <c r="C61" s="73"/>
      <c r="D61" s="73"/>
      <c r="E61" s="71">
        <v>0</v>
      </c>
      <c r="F61" s="72">
        <v>0</v>
      </c>
      <c r="G61" s="72">
        <v>0</v>
      </c>
      <c r="H61" s="75" t="e">
        <f t="shared" si="0"/>
        <v>#DIV/0!</v>
      </c>
      <c r="I61" s="76" t="e">
        <f t="shared" si="1"/>
        <v>#DIV/0!</v>
      </c>
      <c r="J61"/>
      <c r="K61"/>
      <c r="L61"/>
      <c r="M61"/>
      <c r="N61"/>
      <c r="O61"/>
    </row>
    <row r="62" spans="1:15" ht="15" x14ac:dyDescent="0.25">
      <c r="A62" s="81">
        <v>32</v>
      </c>
      <c r="B62" s="82"/>
      <c r="C62" s="73"/>
      <c r="D62" s="73"/>
      <c r="E62" s="71">
        <v>1092.93</v>
      </c>
      <c r="F62" s="72">
        <v>13670.45</v>
      </c>
      <c r="G62" s="72">
        <v>3216.3</v>
      </c>
      <c r="H62" s="75">
        <f t="shared" si="0"/>
        <v>294.28234196151629</v>
      </c>
      <c r="I62" s="76">
        <f t="shared" si="1"/>
        <v>23.52738936904052</v>
      </c>
      <c r="J62"/>
      <c r="K62"/>
      <c r="L62"/>
      <c r="M62"/>
      <c r="N62"/>
      <c r="O62"/>
    </row>
    <row r="63" spans="1:15" s="120" customFormat="1" ht="15" x14ac:dyDescent="0.25">
      <c r="A63" s="117">
        <v>3211</v>
      </c>
      <c r="B63" s="118"/>
      <c r="C63" s="119"/>
      <c r="D63" s="119"/>
      <c r="E63" s="71"/>
      <c r="F63" s="72"/>
      <c r="G63" s="72">
        <v>516.74</v>
      </c>
      <c r="H63" s="75"/>
      <c r="I63" s="76"/>
      <c r="J63"/>
      <c r="K63"/>
      <c r="L63"/>
      <c r="M63"/>
      <c r="N63"/>
      <c r="O63"/>
    </row>
    <row r="64" spans="1:15" s="120" customFormat="1" ht="15" x14ac:dyDescent="0.25">
      <c r="A64" s="117">
        <v>3213</v>
      </c>
      <c r="B64" s="118"/>
      <c r="C64" s="119"/>
      <c r="D64" s="119"/>
      <c r="E64" s="71"/>
      <c r="F64" s="72"/>
      <c r="G64" s="72">
        <v>2290</v>
      </c>
      <c r="H64" s="75"/>
      <c r="I64" s="76"/>
      <c r="J64"/>
      <c r="K64"/>
      <c r="L64"/>
      <c r="M64"/>
      <c r="N64"/>
      <c r="O64"/>
    </row>
    <row r="65" spans="1:15" s="120" customFormat="1" ht="15" x14ac:dyDescent="0.25">
      <c r="A65" s="117">
        <v>3221</v>
      </c>
      <c r="B65" s="118"/>
      <c r="C65" s="119"/>
      <c r="D65" s="119"/>
      <c r="E65" s="71"/>
      <c r="F65" s="72"/>
      <c r="G65" s="72">
        <v>361.59</v>
      </c>
      <c r="H65" s="75"/>
      <c r="I65" s="76"/>
      <c r="J65"/>
      <c r="K65"/>
      <c r="L65"/>
      <c r="M65"/>
      <c r="N65"/>
      <c r="O65"/>
    </row>
    <row r="66" spans="1:15" s="120" customFormat="1" ht="15" x14ac:dyDescent="0.25">
      <c r="A66" s="117">
        <v>3293</v>
      </c>
      <c r="B66" s="118"/>
      <c r="C66" s="119"/>
      <c r="D66" s="119"/>
      <c r="E66" s="71"/>
      <c r="F66" s="72"/>
      <c r="G66" s="72">
        <v>34.700000000000003</v>
      </c>
      <c r="H66" s="75"/>
      <c r="I66" s="76"/>
      <c r="J66"/>
      <c r="K66"/>
      <c r="L66"/>
      <c r="M66"/>
      <c r="N66"/>
      <c r="O66"/>
    </row>
    <row r="67" spans="1:15" s="120" customFormat="1" ht="15" x14ac:dyDescent="0.25">
      <c r="A67" s="117">
        <v>3294</v>
      </c>
      <c r="B67" s="118"/>
      <c r="C67" s="119"/>
      <c r="D67" s="119"/>
      <c r="E67" s="71"/>
      <c r="F67" s="72"/>
      <c r="G67" s="72">
        <v>13.27</v>
      </c>
      <c r="H67" s="75"/>
      <c r="I67" s="76"/>
      <c r="J67"/>
      <c r="K67"/>
      <c r="L67"/>
      <c r="M67"/>
      <c r="N67"/>
      <c r="O67"/>
    </row>
    <row r="68" spans="1:15" ht="15" x14ac:dyDescent="0.25">
      <c r="A68" s="81">
        <v>34</v>
      </c>
      <c r="B68" s="82"/>
      <c r="C68" s="73"/>
      <c r="D68" s="73"/>
      <c r="E68" s="71"/>
      <c r="F68" s="72"/>
      <c r="G68" s="72">
        <v>5.8</v>
      </c>
      <c r="H68" s="75" t="e">
        <f t="shared" si="0"/>
        <v>#DIV/0!</v>
      </c>
      <c r="I68" s="76" t="e">
        <f t="shared" si="1"/>
        <v>#DIV/0!</v>
      </c>
      <c r="J68"/>
      <c r="K68"/>
      <c r="L68"/>
      <c r="M68"/>
      <c r="N68"/>
      <c r="O68"/>
    </row>
    <row r="69" spans="1:15" s="120" customFormat="1" ht="15" x14ac:dyDescent="0.25">
      <c r="A69" s="117">
        <v>3431</v>
      </c>
      <c r="B69" s="118"/>
      <c r="C69" s="119"/>
      <c r="D69" s="119"/>
      <c r="E69" s="71"/>
      <c r="F69" s="72"/>
      <c r="G69" s="72">
        <v>5.8</v>
      </c>
      <c r="H69" s="75"/>
      <c r="I69" s="76"/>
      <c r="J69"/>
      <c r="K69"/>
      <c r="L69"/>
      <c r="M69"/>
      <c r="N69"/>
      <c r="O69"/>
    </row>
    <row r="70" spans="1:15" ht="49.5" customHeight="1" x14ac:dyDescent="0.25">
      <c r="A70" s="149" t="s">
        <v>172</v>
      </c>
      <c r="B70" s="150"/>
      <c r="C70" s="151"/>
      <c r="D70" s="73" t="s">
        <v>173</v>
      </c>
      <c r="E70" s="74">
        <f>E71</f>
        <v>0</v>
      </c>
      <c r="F70" s="72"/>
      <c r="G70" s="72"/>
      <c r="H70" s="75" t="e">
        <f t="shared" si="0"/>
        <v>#DIV/0!</v>
      </c>
      <c r="I70" s="76" t="e">
        <f t="shared" si="1"/>
        <v>#DIV/0!</v>
      </c>
      <c r="J70"/>
      <c r="K70"/>
      <c r="L70"/>
      <c r="M70"/>
      <c r="N70"/>
      <c r="O70"/>
    </row>
    <row r="71" spans="1:15" ht="15" x14ac:dyDescent="0.25">
      <c r="A71" s="81">
        <v>3</v>
      </c>
      <c r="B71" s="82"/>
      <c r="C71" s="73"/>
      <c r="D71" s="73"/>
      <c r="E71" s="71">
        <f>E72+E73</f>
        <v>0</v>
      </c>
      <c r="F71" s="72"/>
      <c r="G71" s="72"/>
      <c r="H71" s="75" t="e">
        <f t="shared" si="0"/>
        <v>#DIV/0!</v>
      </c>
      <c r="I71" s="76" t="e">
        <f t="shared" si="1"/>
        <v>#DIV/0!</v>
      </c>
      <c r="J71"/>
      <c r="K71"/>
      <c r="L71"/>
      <c r="M71"/>
      <c r="N71"/>
      <c r="O71"/>
    </row>
    <row r="72" spans="1:15" ht="15" x14ac:dyDescent="0.25">
      <c r="A72" s="81">
        <v>31</v>
      </c>
      <c r="B72" s="82"/>
      <c r="C72" s="73"/>
      <c r="D72" s="73"/>
      <c r="E72" s="71"/>
      <c r="F72" s="72"/>
      <c r="G72" s="72"/>
      <c r="H72" s="75" t="e">
        <f t="shared" si="0"/>
        <v>#DIV/0!</v>
      </c>
      <c r="I72" s="76" t="e">
        <f t="shared" si="1"/>
        <v>#DIV/0!</v>
      </c>
      <c r="J72"/>
      <c r="K72"/>
      <c r="L72"/>
      <c r="M72"/>
      <c r="N72"/>
      <c r="O72"/>
    </row>
    <row r="73" spans="1:15" ht="15" x14ac:dyDescent="0.25">
      <c r="A73" s="81">
        <v>32</v>
      </c>
      <c r="B73" s="82"/>
      <c r="C73" s="73"/>
      <c r="D73" s="73"/>
      <c r="E73" s="71"/>
      <c r="F73" s="72"/>
      <c r="G73" s="72"/>
      <c r="H73" s="75" t="e">
        <f t="shared" si="0"/>
        <v>#DIV/0!</v>
      </c>
      <c r="I73" s="76" t="e">
        <f t="shared" si="1"/>
        <v>#DIV/0!</v>
      </c>
      <c r="J73"/>
      <c r="K73"/>
      <c r="L73"/>
      <c r="M73"/>
      <c r="N73"/>
      <c r="O73"/>
    </row>
    <row r="74" spans="1:15" ht="15" x14ac:dyDescent="0.25">
      <c r="A74" s="146"/>
      <c r="B74" s="147"/>
      <c r="C74" s="148"/>
      <c r="D74" s="70"/>
      <c r="E74" s="71"/>
      <c r="F74" s="72"/>
      <c r="G74" s="72"/>
      <c r="H74" s="75" t="e">
        <f t="shared" si="0"/>
        <v>#DIV/0!</v>
      </c>
      <c r="I74" s="76" t="e">
        <f t="shared" si="1"/>
        <v>#DIV/0!</v>
      </c>
      <c r="J74"/>
      <c r="K74"/>
      <c r="L74"/>
      <c r="M74"/>
      <c r="N74"/>
      <c r="O74"/>
    </row>
    <row r="75" spans="1:15" ht="36.75" customHeight="1" x14ac:dyDescent="0.25">
      <c r="A75" s="146" t="s">
        <v>174</v>
      </c>
      <c r="B75" s="147"/>
      <c r="C75" s="148"/>
      <c r="D75" s="70" t="s">
        <v>175</v>
      </c>
      <c r="E75" s="71"/>
      <c r="F75" s="72"/>
      <c r="G75" s="72"/>
      <c r="H75" s="75" t="e">
        <f t="shared" si="0"/>
        <v>#DIV/0!</v>
      </c>
      <c r="I75" s="76" t="e">
        <f t="shared" si="1"/>
        <v>#DIV/0!</v>
      </c>
      <c r="J75"/>
      <c r="K75"/>
      <c r="L75"/>
      <c r="M75"/>
      <c r="N75"/>
      <c r="O75"/>
    </row>
    <row r="76" spans="1:15" ht="31.5" customHeight="1" x14ac:dyDescent="0.25">
      <c r="A76" s="149" t="s">
        <v>168</v>
      </c>
      <c r="B76" s="150"/>
      <c r="C76" s="151"/>
      <c r="D76" s="73" t="s">
        <v>169</v>
      </c>
      <c r="E76" s="74"/>
      <c r="F76" s="75"/>
      <c r="G76" s="75"/>
      <c r="H76" s="75" t="e">
        <f t="shared" si="0"/>
        <v>#DIV/0!</v>
      </c>
      <c r="I76" s="76" t="e">
        <f t="shared" si="1"/>
        <v>#DIV/0!</v>
      </c>
      <c r="J76"/>
      <c r="K76"/>
      <c r="L76"/>
      <c r="M76"/>
      <c r="N76"/>
      <c r="O76"/>
    </row>
    <row r="77" spans="1:15" ht="78" customHeight="1" x14ac:dyDescent="0.25">
      <c r="A77" s="152">
        <v>4</v>
      </c>
      <c r="B77" s="153"/>
      <c r="C77" s="154"/>
      <c r="D77" s="83" t="s">
        <v>176</v>
      </c>
      <c r="E77" s="84">
        <v>0</v>
      </c>
      <c r="F77" s="85">
        <v>2654.46</v>
      </c>
      <c r="G77" s="72"/>
      <c r="H77" s="75" t="e">
        <f t="shared" si="0"/>
        <v>#DIV/0!</v>
      </c>
      <c r="I77" s="76">
        <f t="shared" si="1"/>
        <v>0</v>
      </c>
      <c r="J77"/>
      <c r="K77"/>
      <c r="L77"/>
      <c r="M77"/>
      <c r="N77"/>
      <c r="O77"/>
    </row>
    <row r="78" spans="1:15" ht="45.75" customHeight="1" x14ac:dyDescent="0.25">
      <c r="A78" s="155">
        <v>42</v>
      </c>
      <c r="B78" s="156"/>
      <c r="C78" s="157"/>
      <c r="D78" s="77" t="s">
        <v>177</v>
      </c>
      <c r="E78" s="71">
        <v>0</v>
      </c>
      <c r="F78" s="72">
        <v>2654.46</v>
      </c>
      <c r="G78" s="72"/>
      <c r="H78" s="75" t="e">
        <f t="shared" si="0"/>
        <v>#DIV/0!</v>
      </c>
      <c r="I78" s="76">
        <f t="shared" si="1"/>
        <v>0</v>
      </c>
      <c r="J78"/>
      <c r="K78"/>
      <c r="L78"/>
      <c r="M78"/>
      <c r="N78"/>
      <c r="O78"/>
    </row>
    <row r="79" spans="1:15" ht="10.5" customHeight="1" x14ac:dyDescent="0.25">
      <c r="A79" s="78"/>
      <c r="B79" s="79"/>
      <c r="C79" s="80"/>
      <c r="D79" s="77"/>
      <c r="E79" s="71"/>
      <c r="F79" s="72"/>
      <c r="G79" s="72"/>
      <c r="H79" s="75" t="e">
        <f t="shared" si="0"/>
        <v>#DIV/0!</v>
      </c>
      <c r="I79" s="76" t="e">
        <f t="shared" si="1"/>
        <v>#DIV/0!</v>
      </c>
      <c r="J79"/>
      <c r="K79"/>
      <c r="L79"/>
      <c r="M79"/>
      <c r="N79"/>
      <c r="O79"/>
    </row>
    <row r="80" spans="1:15" ht="15" x14ac:dyDescent="0.25">
      <c r="A80" s="78"/>
      <c r="B80" s="79"/>
      <c r="C80" s="80"/>
      <c r="D80" s="77"/>
      <c r="E80" s="71"/>
      <c r="F80" s="72"/>
      <c r="G80" s="72"/>
      <c r="H80" s="75" t="e">
        <f t="shared" si="0"/>
        <v>#DIV/0!</v>
      </c>
      <c r="I80" s="76" t="e">
        <f t="shared" si="1"/>
        <v>#DIV/0!</v>
      </c>
      <c r="J80"/>
      <c r="K80"/>
      <c r="L80"/>
      <c r="M80"/>
      <c r="N80"/>
      <c r="O80"/>
    </row>
    <row r="81" spans="1:15" ht="24" customHeight="1" x14ac:dyDescent="0.25">
      <c r="A81" s="149" t="s">
        <v>178</v>
      </c>
      <c r="B81" s="150"/>
      <c r="C81" s="151"/>
      <c r="D81" s="73" t="s">
        <v>163</v>
      </c>
      <c r="E81" s="74"/>
      <c r="F81" s="72"/>
      <c r="G81" s="72"/>
      <c r="H81" s="75" t="e">
        <f t="shared" si="0"/>
        <v>#DIV/0!</v>
      </c>
      <c r="I81" s="76" t="e">
        <f t="shared" si="1"/>
        <v>#DIV/0!</v>
      </c>
      <c r="J81"/>
      <c r="K81"/>
      <c r="L81"/>
      <c r="M81"/>
      <c r="N81"/>
      <c r="O81"/>
    </row>
    <row r="82" spans="1:15" ht="54.75" customHeight="1" x14ac:dyDescent="0.25">
      <c r="A82" s="152">
        <v>4</v>
      </c>
      <c r="B82" s="153"/>
      <c r="C82" s="154"/>
      <c r="D82" s="77" t="s">
        <v>176</v>
      </c>
      <c r="E82" s="71">
        <v>0</v>
      </c>
      <c r="F82" s="72"/>
      <c r="G82" s="72"/>
      <c r="H82" s="75" t="e">
        <f t="shared" si="0"/>
        <v>#DIV/0!</v>
      </c>
      <c r="I82" s="76" t="e">
        <f t="shared" si="1"/>
        <v>#DIV/0!</v>
      </c>
      <c r="J82"/>
      <c r="K82"/>
      <c r="L82"/>
      <c r="M82"/>
      <c r="N82"/>
      <c r="O82"/>
    </row>
    <row r="83" spans="1:15" ht="65.25" customHeight="1" x14ac:dyDescent="0.25">
      <c r="A83" s="83">
        <v>42</v>
      </c>
      <c r="B83" s="86"/>
      <c r="C83" s="77"/>
      <c r="D83" s="77" t="s">
        <v>177</v>
      </c>
      <c r="E83" s="71">
        <v>0</v>
      </c>
      <c r="F83" s="72"/>
      <c r="G83" s="72"/>
      <c r="H83" s="75" t="e">
        <f t="shared" si="0"/>
        <v>#DIV/0!</v>
      </c>
      <c r="I83" s="76" t="e">
        <f t="shared" si="1"/>
        <v>#DIV/0!</v>
      </c>
      <c r="J83"/>
      <c r="K83"/>
      <c r="L83"/>
      <c r="M83"/>
      <c r="N83"/>
      <c r="O83"/>
    </row>
    <row r="84" spans="1:15" ht="20.25" customHeight="1" x14ac:dyDescent="0.25">
      <c r="A84" s="149" t="s">
        <v>170</v>
      </c>
      <c r="B84" s="150"/>
      <c r="C84" s="151"/>
      <c r="D84" s="73" t="s">
        <v>171</v>
      </c>
      <c r="E84" s="71"/>
      <c r="F84" s="75"/>
      <c r="G84" s="75"/>
      <c r="H84" s="75" t="e">
        <f t="shared" si="0"/>
        <v>#DIV/0!</v>
      </c>
      <c r="I84" s="76" t="e">
        <f t="shared" si="1"/>
        <v>#DIV/0!</v>
      </c>
      <c r="J84"/>
      <c r="K84"/>
      <c r="L84"/>
      <c r="M84"/>
      <c r="N84"/>
      <c r="O84"/>
    </row>
    <row r="85" spans="1:15" ht="17.25" customHeight="1" x14ac:dyDescent="0.25">
      <c r="A85" s="81">
        <v>4</v>
      </c>
      <c r="B85" s="82"/>
      <c r="C85" s="73"/>
      <c r="D85" s="73"/>
      <c r="E85" s="71"/>
      <c r="F85" s="72">
        <v>178.92</v>
      </c>
      <c r="G85" s="72"/>
      <c r="H85" s="75" t="e">
        <f t="shared" si="0"/>
        <v>#DIV/0!</v>
      </c>
      <c r="I85" s="76">
        <f t="shared" si="1"/>
        <v>0</v>
      </c>
      <c r="J85"/>
      <c r="K85"/>
      <c r="L85"/>
      <c r="M85"/>
      <c r="N85"/>
      <c r="O85"/>
    </row>
    <row r="86" spans="1:15" ht="60.75" customHeight="1" x14ac:dyDescent="0.25">
      <c r="A86" s="155">
        <v>42</v>
      </c>
      <c r="B86" s="156"/>
      <c r="C86" s="157"/>
      <c r="D86" s="77" t="s">
        <v>177</v>
      </c>
      <c r="E86" s="71">
        <v>0</v>
      </c>
      <c r="F86" s="72">
        <v>178.92</v>
      </c>
      <c r="G86" s="72"/>
      <c r="H86" s="75" t="e">
        <f t="shared" si="0"/>
        <v>#DIV/0!</v>
      </c>
      <c r="I86" s="76">
        <f t="shared" si="1"/>
        <v>0</v>
      </c>
      <c r="J86"/>
      <c r="K86"/>
      <c r="L86"/>
      <c r="M86"/>
      <c r="N86"/>
      <c r="O86"/>
    </row>
    <row r="87" spans="1:15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4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21.7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24.7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24.7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24.7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24.7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24.7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24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22.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27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61" customFormat="1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61" customFormat="1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61" customFormat="1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61" customFormat="1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61" customFormat="1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61" customFormat="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61" customFormat="1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30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24.7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23.2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8.7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30.7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8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22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21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22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27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</sheetData>
  <mergeCells count="22">
    <mergeCell ref="A84:C84"/>
    <mergeCell ref="A86:C86"/>
    <mergeCell ref="A76:C76"/>
    <mergeCell ref="A77:C77"/>
    <mergeCell ref="A78:C78"/>
    <mergeCell ref="A81:C81"/>
    <mergeCell ref="A82:C82"/>
    <mergeCell ref="A30:C30"/>
    <mergeCell ref="A57:C57"/>
    <mergeCell ref="A70:C70"/>
    <mergeCell ref="A74:C74"/>
    <mergeCell ref="A75:C75"/>
    <mergeCell ref="A9:C9"/>
    <mergeCell ref="A10:C10"/>
    <mergeCell ref="A12:C12"/>
    <mergeCell ref="A13:C13"/>
    <mergeCell ref="A17:C17"/>
    <mergeCell ref="F2:J2"/>
    <mergeCell ref="A2:E5"/>
    <mergeCell ref="A1:B1"/>
    <mergeCell ref="A7:C7"/>
    <mergeCell ref="A8:C8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2023-07-21T09:39:55Z</cp:lastPrinted>
  <dcterms:created xsi:type="dcterms:W3CDTF">2022-02-23T11:39:51Z</dcterms:created>
  <dcterms:modified xsi:type="dcterms:W3CDTF">2023-08-28T10:28:47Z</dcterms:modified>
</cp:coreProperties>
</file>